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firstSheet="11" activeTab="14"/>
  </bookViews>
  <sheets>
    <sheet name="Пн День 1 Нед 1" sheetId="1" r:id="rId1"/>
    <sheet name="Вт День 2 Нед 1" sheetId="2" r:id="rId2"/>
    <sheet name="Ср День 3 Нед 1" sheetId="3" r:id="rId3"/>
    <sheet name="Чт День 4 Нед 1" sheetId="4" r:id="rId4"/>
    <sheet name="Пт День 5 Нед 1" sheetId="5" r:id="rId5"/>
    <sheet name="Сб День 6 Нед 1" sheetId="18" r:id="rId6"/>
    <sheet name="Итого за 1 нед" sheetId="16" r:id="rId7"/>
    <sheet name="Пн 1 день нед 2" sheetId="19" r:id="rId8"/>
    <sheet name="Вт День 2 Нед 2" sheetId="20" r:id="rId9"/>
    <sheet name="Ср День 3 Нед 2" sheetId="21" r:id="rId10"/>
    <sheet name="Чт День 4 Нед 2" sheetId="22" r:id="rId11"/>
    <sheet name="Пт День 5 Нед 2" sheetId="23" r:id="rId12"/>
    <sheet name="Сб День 6 Нед 2" sheetId="24" r:id="rId13"/>
    <sheet name="Итого 6 дней 2 нед" sheetId="26" r:id="rId14"/>
    <sheet name="Итого за 12 дней" sheetId="25" r:id="rId15"/>
  </sheets>
  <definedNames>
    <definedName name="а5">'Вт День 2 Нед 1'!$5:$151</definedName>
  </definedNames>
  <calcPr calcId="162913"/>
</workbook>
</file>

<file path=xl/calcChain.xml><?xml version="1.0" encoding="utf-8"?>
<calcChain xmlns="http://schemas.openxmlformats.org/spreadsheetml/2006/main">
  <c r="AE14" i="19" l="1"/>
  <c r="AE31" i="19"/>
  <c r="AD31" i="3"/>
  <c r="AD14" i="3"/>
  <c r="AD21" i="3"/>
  <c r="AD57" i="3"/>
  <c r="AD125" i="3"/>
  <c r="AD124" i="3"/>
  <c r="AD123" i="3"/>
  <c r="AD122" i="3"/>
  <c r="Z31" i="23"/>
  <c r="Z21" i="23"/>
  <c r="Z125" i="23"/>
  <c r="Z124" i="23"/>
  <c r="Z123" i="23"/>
  <c r="Z57" i="23"/>
  <c r="Z104" i="23"/>
  <c r="Z55" i="23"/>
  <c r="AE25" i="24"/>
  <c r="AE124" i="24"/>
  <c r="AB9" i="23"/>
  <c r="Z25" i="22"/>
  <c r="Z21" i="22"/>
  <c r="Z104" i="22"/>
  <c r="Z57" i="22"/>
  <c r="Z124" i="22"/>
  <c r="Z125" i="22"/>
  <c r="Z123" i="22"/>
  <c r="Z64" i="22"/>
  <c r="AA74" i="22"/>
  <c r="AA56" i="22"/>
  <c r="AB9" i="22"/>
  <c r="AA125" i="21"/>
  <c r="AA124" i="21"/>
  <c r="AA123" i="21"/>
  <c r="AA104" i="21"/>
  <c r="AA69" i="21"/>
  <c r="AA57" i="21"/>
  <c r="AA48" i="21"/>
  <c r="AA31" i="21"/>
  <c r="AA21" i="21"/>
  <c r="AB76" i="21"/>
  <c r="AB56" i="21"/>
  <c r="Z21" i="20"/>
  <c r="Z57" i="20"/>
  <c r="Z69" i="20"/>
  <c r="Z124" i="20"/>
  <c r="Z123" i="20"/>
  <c r="Z71" i="20"/>
  <c r="Z31" i="20"/>
  <c r="Z27" i="20"/>
  <c r="AA81" i="20"/>
  <c r="AA56" i="20"/>
  <c r="AF104" i="18"/>
  <c r="AF31" i="18"/>
  <c r="AF22" i="18"/>
  <c r="AF55" i="18"/>
  <c r="AF57" i="18"/>
  <c r="AF21" i="18"/>
  <c r="AF124" i="18"/>
  <c r="AF125" i="18"/>
  <c r="AF123" i="18"/>
  <c r="AG120" i="18"/>
  <c r="AG81" i="18"/>
  <c r="AG56" i="18"/>
  <c r="AG84" i="5"/>
  <c r="AG56" i="5"/>
  <c r="Z124" i="4"/>
  <c r="Z125" i="4"/>
  <c r="Z123" i="4"/>
  <c r="Z71" i="4"/>
  <c r="Z57" i="4"/>
  <c r="Z27" i="4"/>
  <c r="AE81" i="3"/>
  <c r="AE56" i="3"/>
  <c r="AD57" i="2"/>
  <c r="AD27" i="2"/>
  <c r="AD21" i="2"/>
  <c r="AD123" i="2"/>
  <c r="AD124" i="2"/>
  <c r="AD125" i="2"/>
  <c r="AD51" i="2"/>
  <c r="AE76" i="2"/>
  <c r="AE56" i="2"/>
  <c r="AF74" i="1"/>
  <c r="AF56" i="1" l="1"/>
  <c r="AE104" i="1"/>
  <c r="AE124" i="1"/>
  <c r="AE57" i="1"/>
  <c r="AE25" i="1"/>
  <c r="AE21" i="1"/>
  <c r="AE71" i="1"/>
  <c r="AE125" i="1"/>
  <c r="AE123" i="1"/>
  <c r="AE122" i="1"/>
  <c r="AE14" i="1"/>
  <c r="AG9" i="1"/>
  <c r="T7" i="18" l="1"/>
  <c r="U7" i="18"/>
  <c r="T8" i="18"/>
  <c r="U8" i="18"/>
  <c r="T9" i="18"/>
  <c r="U9" i="18"/>
  <c r="T10" i="18"/>
  <c r="U10" i="18"/>
  <c r="T11" i="18"/>
  <c r="U11" i="18"/>
  <c r="T12" i="18"/>
  <c r="U12" i="18"/>
  <c r="T13" i="18"/>
  <c r="U13" i="18"/>
  <c r="T14" i="18"/>
  <c r="U14" i="18"/>
  <c r="T15" i="18"/>
  <c r="U15" i="18"/>
  <c r="T16" i="18"/>
  <c r="U16" i="18"/>
  <c r="T17" i="18"/>
  <c r="U17" i="18"/>
  <c r="T18" i="18"/>
  <c r="U18" i="18"/>
  <c r="T19" i="18"/>
  <c r="U19" i="18"/>
  <c r="T20" i="18"/>
  <c r="U20" i="18"/>
  <c r="T21" i="18"/>
  <c r="U21" i="18"/>
  <c r="T22" i="18"/>
  <c r="U22" i="18"/>
  <c r="T23" i="18"/>
  <c r="U23" i="18"/>
  <c r="T24" i="18"/>
  <c r="U24" i="18"/>
  <c r="T25" i="18"/>
  <c r="U25" i="18"/>
  <c r="T26" i="18"/>
  <c r="U26" i="18"/>
  <c r="T27" i="18"/>
  <c r="U27" i="18"/>
  <c r="T28" i="18"/>
  <c r="U28" i="18"/>
  <c r="T29" i="18"/>
  <c r="U29" i="18"/>
  <c r="T30" i="18"/>
  <c r="U30" i="18"/>
  <c r="T31" i="18"/>
  <c r="U31" i="18"/>
  <c r="T32" i="18"/>
  <c r="U32" i="18"/>
  <c r="T33" i="18"/>
  <c r="U33" i="18"/>
  <c r="T34" i="18"/>
  <c r="U34" i="18"/>
  <c r="T35" i="18"/>
  <c r="U35" i="18"/>
  <c r="T36" i="18"/>
  <c r="U36" i="18"/>
  <c r="T37" i="18"/>
  <c r="U37" i="18"/>
  <c r="T38" i="18"/>
  <c r="U38" i="18"/>
  <c r="T39" i="18"/>
  <c r="U39" i="18"/>
  <c r="T40" i="18"/>
  <c r="U40" i="18"/>
  <c r="T41" i="18"/>
  <c r="U41" i="18"/>
  <c r="T42" i="18"/>
  <c r="U42" i="18"/>
  <c r="T43" i="18"/>
  <c r="U43" i="18"/>
  <c r="T44" i="18"/>
  <c r="U44" i="18"/>
  <c r="T45" i="18"/>
  <c r="U45" i="18"/>
  <c r="T46" i="18"/>
  <c r="U46" i="18"/>
  <c r="T47" i="18"/>
  <c r="U47" i="18"/>
  <c r="T48" i="18"/>
  <c r="U48" i="18"/>
  <c r="T49" i="18"/>
  <c r="U49" i="18"/>
  <c r="T50" i="18"/>
  <c r="U50" i="18"/>
  <c r="T51" i="18"/>
  <c r="U51" i="18"/>
  <c r="T52" i="18"/>
  <c r="U52" i="18"/>
  <c r="T53" i="18"/>
  <c r="U53" i="18"/>
  <c r="T54" i="18"/>
  <c r="U54" i="18"/>
  <c r="T55" i="18"/>
  <c r="U55" i="18"/>
  <c r="T56" i="18"/>
  <c r="U56" i="18"/>
  <c r="T57" i="18"/>
  <c r="U57" i="18"/>
  <c r="T58" i="18"/>
  <c r="U58" i="18"/>
  <c r="T59" i="18"/>
  <c r="U59" i="18"/>
  <c r="T60" i="18"/>
  <c r="U60" i="18"/>
  <c r="T61" i="18"/>
  <c r="U61" i="18"/>
  <c r="T62" i="18"/>
  <c r="U62" i="18"/>
  <c r="T63" i="18"/>
  <c r="U63" i="18"/>
  <c r="T64" i="18"/>
  <c r="U64" i="18"/>
  <c r="T65" i="18"/>
  <c r="U65" i="18"/>
  <c r="T66" i="18"/>
  <c r="U66" i="18"/>
  <c r="T67" i="18"/>
  <c r="U67" i="18"/>
  <c r="T68" i="18"/>
  <c r="U68" i="18"/>
  <c r="T69" i="18"/>
  <c r="U69" i="18"/>
  <c r="T70" i="18"/>
  <c r="U70" i="18"/>
  <c r="T71" i="18"/>
  <c r="U71" i="18"/>
  <c r="T72" i="18"/>
  <c r="U72" i="18"/>
  <c r="T73" i="18"/>
  <c r="U73" i="18"/>
  <c r="T74" i="18"/>
  <c r="U74" i="18"/>
  <c r="T75" i="18"/>
  <c r="U75" i="18"/>
  <c r="T76" i="18"/>
  <c r="U76" i="18"/>
  <c r="T77" i="18"/>
  <c r="U77" i="18"/>
  <c r="T78" i="18"/>
  <c r="U78" i="18"/>
  <c r="T79" i="18"/>
  <c r="U79" i="18"/>
  <c r="T80" i="18"/>
  <c r="U80" i="18"/>
  <c r="T81" i="18"/>
  <c r="U81" i="18"/>
  <c r="T82" i="18"/>
  <c r="U82" i="18"/>
  <c r="T83" i="18"/>
  <c r="U83" i="18"/>
  <c r="T84" i="18"/>
  <c r="U84" i="18"/>
  <c r="T85" i="18"/>
  <c r="U85" i="18"/>
  <c r="T86" i="18"/>
  <c r="U86" i="18"/>
  <c r="T87" i="18"/>
  <c r="U87" i="18"/>
  <c r="T88" i="18"/>
  <c r="U88" i="18"/>
  <c r="T89" i="18"/>
  <c r="U89" i="18"/>
  <c r="T90" i="18"/>
  <c r="U90" i="18"/>
  <c r="T91" i="18"/>
  <c r="U91" i="18"/>
  <c r="T92" i="18"/>
  <c r="U92" i="18"/>
  <c r="T93" i="18"/>
  <c r="U93" i="18"/>
  <c r="T94" i="18"/>
  <c r="U94" i="18"/>
  <c r="T95" i="18"/>
  <c r="U95" i="18"/>
  <c r="T96" i="18"/>
  <c r="U96" i="18"/>
  <c r="T97" i="18"/>
  <c r="U97" i="18"/>
  <c r="T98" i="18"/>
  <c r="U98" i="18"/>
  <c r="T99" i="18"/>
  <c r="U99" i="18"/>
  <c r="T100" i="18"/>
  <c r="U100" i="18"/>
  <c r="T101" i="18"/>
  <c r="U101" i="18"/>
  <c r="T102" i="18"/>
  <c r="U102" i="18"/>
  <c r="T103" i="18"/>
  <c r="U103" i="18"/>
  <c r="T104" i="18"/>
  <c r="U104" i="18"/>
  <c r="T105" i="18"/>
  <c r="U105" i="18"/>
  <c r="T106" i="18"/>
  <c r="U106" i="18"/>
  <c r="T107" i="18"/>
  <c r="U107" i="18"/>
  <c r="T108" i="18"/>
  <c r="U108" i="18"/>
  <c r="T109" i="18"/>
  <c r="U109" i="18"/>
  <c r="T110" i="18"/>
  <c r="U110" i="18"/>
  <c r="T111" i="18"/>
  <c r="U111" i="18"/>
  <c r="T112" i="18"/>
  <c r="U112" i="18"/>
  <c r="T113" i="18"/>
  <c r="U113" i="18"/>
  <c r="T114" i="18"/>
  <c r="U114" i="18"/>
  <c r="T115" i="18"/>
  <c r="U115" i="18"/>
  <c r="T116" i="18"/>
  <c r="U116" i="18"/>
  <c r="T117" i="18"/>
  <c r="U117" i="18"/>
  <c r="T118" i="18"/>
  <c r="U118" i="18"/>
  <c r="T119" i="18"/>
  <c r="U119" i="18"/>
  <c r="T120" i="18"/>
  <c r="U120" i="18"/>
  <c r="T121" i="18"/>
  <c r="U121" i="18"/>
  <c r="T122" i="18"/>
  <c r="U122" i="18"/>
  <c r="T123" i="18"/>
  <c r="U123" i="18"/>
  <c r="T124" i="18"/>
  <c r="U124" i="18"/>
  <c r="T125" i="18"/>
  <c r="U125" i="18"/>
  <c r="T126" i="18"/>
  <c r="U126" i="18"/>
  <c r="T127" i="18"/>
  <c r="U127" i="18"/>
  <c r="T128" i="18"/>
  <c r="U128" i="18"/>
  <c r="T129" i="18"/>
  <c r="U129" i="18"/>
  <c r="T130" i="18"/>
  <c r="U130" i="18"/>
  <c r="T131" i="18"/>
  <c r="U131" i="18"/>
  <c r="T132" i="18"/>
  <c r="U132" i="18"/>
  <c r="T133" i="18"/>
  <c r="U133" i="18"/>
  <c r="T134" i="18"/>
  <c r="U134" i="18"/>
  <c r="T135" i="18"/>
  <c r="U135" i="18"/>
  <c r="T136" i="18"/>
  <c r="U136" i="18"/>
  <c r="T137" i="18"/>
  <c r="U137" i="18"/>
  <c r="T138" i="18"/>
  <c r="U138" i="18"/>
  <c r="T139" i="18"/>
  <c r="U139" i="18"/>
  <c r="T140" i="18"/>
  <c r="U140" i="18"/>
  <c r="T141" i="18"/>
  <c r="U141" i="18"/>
  <c r="T142" i="18"/>
  <c r="U142" i="18"/>
  <c r="T143" i="18"/>
  <c r="U143" i="18"/>
  <c r="T144" i="18"/>
  <c r="U144" i="18"/>
  <c r="T145" i="18"/>
  <c r="U145" i="18"/>
  <c r="T146" i="18"/>
  <c r="U146" i="18"/>
  <c r="T147" i="18"/>
  <c r="U147" i="18"/>
  <c r="T148" i="18"/>
  <c r="U148" i="18"/>
  <c r="I11" i="26" l="1"/>
  <c r="W5" i="24"/>
  <c r="AI5" i="24" s="1"/>
  <c r="Y7" i="22"/>
  <c r="Y8" i="22"/>
  <c r="Y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31" i="22"/>
  <c r="Y32" i="22"/>
  <c r="Y33" i="22"/>
  <c r="Y34" i="22"/>
  <c r="Y35" i="22"/>
  <c r="Y36" i="22"/>
  <c r="Y37" i="22"/>
  <c r="Y38" i="22"/>
  <c r="Y39" i="22"/>
  <c r="Y40" i="22"/>
  <c r="Y41" i="22"/>
  <c r="Y42" i="22"/>
  <c r="Y43" i="22"/>
  <c r="Y44" i="22"/>
  <c r="Y45" i="22"/>
  <c r="Y46" i="22"/>
  <c r="Y47" i="22"/>
  <c r="Y48" i="22"/>
  <c r="Y49" i="22"/>
  <c r="Y50" i="22"/>
  <c r="Y51" i="22"/>
  <c r="Y52" i="22"/>
  <c r="Y53" i="22"/>
  <c r="Y54" i="22"/>
  <c r="Y55" i="22"/>
  <c r="Y56" i="22"/>
  <c r="Y57" i="22"/>
  <c r="Y58" i="22"/>
  <c r="Y59" i="22"/>
  <c r="Y60" i="22"/>
  <c r="Y61" i="22"/>
  <c r="Y62" i="22"/>
  <c r="Y63" i="22"/>
  <c r="Y64" i="22"/>
  <c r="Y65" i="22"/>
  <c r="Y66" i="22"/>
  <c r="Y67" i="22"/>
  <c r="Y68" i="22"/>
  <c r="Y69" i="22"/>
  <c r="Y70" i="22"/>
  <c r="Y71" i="22"/>
  <c r="Y72" i="22"/>
  <c r="Y73" i="22"/>
  <c r="Y74" i="22"/>
  <c r="Y75" i="22"/>
  <c r="Y76" i="22"/>
  <c r="Y77" i="22"/>
  <c r="Y78" i="22"/>
  <c r="Y79" i="22"/>
  <c r="Y80" i="22"/>
  <c r="Y81" i="22"/>
  <c r="Y82" i="22"/>
  <c r="Y83" i="22"/>
  <c r="Y84" i="22"/>
  <c r="Y85" i="22"/>
  <c r="Y86" i="22"/>
  <c r="Y87" i="22"/>
  <c r="Y88" i="22"/>
  <c r="Y89" i="22"/>
  <c r="Y90" i="22"/>
  <c r="Y91" i="22"/>
  <c r="Y92" i="22"/>
  <c r="Y93" i="22"/>
  <c r="Y94" i="22"/>
  <c r="Y95" i="22"/>
  <c r="Y96" i="22"/>
  <c r="Y97" i="22"/>
  <c r="Y98" i="22"/>
  <c r="Y99" i="22"/>
  <c r="Y100" i="22"/>
  <c r="Y101" i="22"/>
  <c r="Y102" i="22"/>
  <c r="Y103" i="22"/>
  <c r="Y104" i="22"/>
  <c r="Y105" i="22"/>
  <c r="Y106" i="22"/>
  <c r="Y107" i="22"/>
  <c r="Y108" i="22"/>
  <c r="Y109" i="22"/>
  <c r="Y110" i="22"/>
  <c r="Y111" i="22"/>
  <c r="Y112" i="22"/>
  <c r="Y113" i="22"/>
  <c r="Y114" i="22"/>
  <c r="Y115" i="22"/>
  <c r="Y116" i="22"/>
  <c r="Y117" i="22"/>
  <c r="Y118" i="22"/>
  <c r="Y119" i="22"/>
  <c r="Y120" i="22"/>
  <c r="Y121" i="22"/>
  <c r="Y122" i="22"/>
  <c r="Y123" i="22"/>
  <c r="Y124" i="22"/>
  <c r="Y125" i="22"/>
  <c r="Y126" i="22"/>
  <c r="Y127" i="22"/>
  <c r="Y128" i="22"/>
  <c r="Y129" i="22"/>
  <c r="Y130" i="22"/>
  <c r="Y131" i="22"/>
  <c r="Y132" i="22"/>
  <c r="Y133" i="22"/>
  <c r="Y134" i="22"/>
  <c r="Y135" i="22"/>
  <c r="Y136" i="22"/>
  <c r="Y137" i="22"/>
  <c r="Y139" i="22"/>
  <c r="Y140" i="22"/>
  <c r="Y141" i="22"/>
  <c r="Y142" i="22"/>
  <c r="Y143" i="22"/>
  <c r="Y144" i="22"/>
  <c r="Y145" i="22"/>
  <c r="Y146" i="22"/>
  <c r="Y147" i="22"/>
  <c r="Y148" i="22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25" i="20"/>
  <c r="Q26" i="20"/>
  <c r="Q27" i="20"/>
  <c r="Q28" i="20"/>
  <c r="Q29" i="20"/>
  <c r="Q30" i="20"/>
  <c r="Q31" i="20"/>
  <c r="Q32" i="20"/>
  <c r="Q33" i="20"/>
  <c r="Q34" i="20"/>
  <c r="Q35" i="20"/>
  <c r="Q36" i="20"/>
  <c r="Q37" i="20"/>
  <c r="Q38" i="20"/>
  <c r="Q39" i="20"/>
  <c r="Q40" i="20"/>
  <c r="Q41" i="20"/>
  <c r="Q42" i="20"/>
  <c r="Q43" i="20"/>
  <c r="Q44" i="20"/>
  <c r="Q45" i="20"/>
  <c r="Q46" i="20"/>
  <c r="Q47" i="20"/>
  <c r="Q48" i="20"/>
  <c r="Q49" i="20"/>
  <c r="Q50" i="20"/>
  <c r="Q51" i="20"/>
  <c r="Q52" i="20"/>
  <c r="Q53" i="20"/>
  <c r="Q54" i="20"/>
  <c r="Q55" i="20"/>
  <c r="Q56" i="20"/>
  <c r="Q57" i="20"/>
  <c r="Q58" i="20"/>
  <c r="Q59" i="20"/>
  <c r="Q60" i="20"/>
  <c r="Q61" i="20"/>
  <c r="Q62" i="20"/>
  <c r="Q63" i="20"/>
  <c r="Q64" i="20"/>
  <c r="Q65" i="20"/>
  <c r="Q66" i="20"/>
  <c r="Q67" i="20"/>
  <c r="Q68" i="20"/>
  <c r="Q69" i="20"/>
  <c r="Q70" i="20"/>
  <c r="Q71" i="20"/>
  <c r="Q72" i="20"/>
  <c r="Q73" i="20"/>
  <c r="Q74" i="20"/>
  <c r="Q75" i="20"/>
  <c r="Q76" i="20"/>
  <c r="Q77" i="20"/>
  <c r="Q78" i="20"/>
  <c r="Q79" i="20"/>
  <c r="Q80" i="20"/>
  <c r="Q81" i="20"/>
  <c r="Q82" i="20"/>
  <c r="Q83" i="20"/>
  <c r="Q84" i="20"/>
  <c r="Q85" i="20"/>
  <c r="Q86" i="20"/>
  <c r="Q87" i="20"/>
  <c r="Q88" i="20"/>
  <c r="Q89" i="20"/>
  <c r="Q90" i="20"/>
  <c r="Q91" i="20"/>
  <c r="Q92" i="20"/>
  <c r="Q93" i="20"/>
  <c r="Q94" i="20"/>
  <c r="Q95" i="20"/>
  <c r="Q96" i="20"/>
  <c r="Q97" i="20"/>
  <c r="Q98" i="20"/>
  <c r="Q99" i="20"/>
  <c r="Q100" i="20"/>
  <c r="Q101" i="20"/>
  <c r="Q102" i="20"/>
  <c r="Q103" i="20"/>
  <c r="Q104" i="20"/>
  <c r="Q105" i="20"/>
  <c r="Q106" i="20"/>
  <c r="Q107" i="20"/>
  <c r="Q108" i="20"/>
  <c r="Q109" i="20"/>
  <c r="Q110" i="20"/>
  <c r="Q111" i="20"/>
  <c r="Q112" i="20"/>
  <c r="Q113" i="20"/>
  <c r="Q114" i="20"/>
  <c r="Q115" i="20"/>
  <c r="Q116" i="20"/>
  <c r="Q117" i="20"/>
  <c r="Q118" i="20"/>
  <c r="Q119" i="20"/>
  <c r="Q120" i="20"/>
  <c r="Q121" i="20"/>
  <c r="Q122" i="20"/>
  <c r="Q123" i="20"/>
  <c r="Q124" i="20"/>
  <c r="Q125" i="20"/>
  <c r="Q126" i="20"/>
  <c r="Q127" i="20"/>
  <c r="Q128" i="20"/>
  <c r="Q129" i="20"/>
  <c r="Q130" i="20"/>
  <c r="Q131" i="20"/>
  <c r="Q132" i="20"/>
  <c r="Q133" i="20"/>
  <c r="Q134" i="20"/>
  <c r="Q135" i="20"/>
  <c r="Q136" i="20"/>
  <c r="Q137" i="20"/>
  <c r="Q138" i="20"/>
  <c r="Q139" i="20"/>
  <c r="Q140" i="20"/>
  <c r="Q141" i="20"/>
  <c r="Q142" i="20"/>
  <c r="Q143" i="20"/>
  <c r="Q144" i="20"/>
  <c r="Q145" i="20"/>
  <c r="Q146" i="20"/>
  <c r="Q147" i="20"/>
  <c r="Q148" i="20"/>
  <c r="W5" i="19"/>
  <c r="I103" i="16"/>
  <c r="W5" i="18"/>
  <c r="AJ5" i="18" s="1"/>
  <c r="L5" i="18"/>
  <c r="R5" i="4" l="1"/>
  <c r="AD5" i="4" s="1"/>
  <c r="V5" i="3"/>
  <c r="AH5" i="3" s="1"/>
  <c r="V5" i="2"/>
  <c r="W5" i="1"/>
  <c r="T8" i="24" l="1"/>
  <c r="T9" i="24"/>
  <c r="T10" i="24"/>
  <c r="T11" i="24"/>
  <c r="T12" i="24"/>
  <c r="T13" i="24"/>
  <c r="T14" i="24"/>
  <c r="T15" i="24"/>
  <c r="T16" i="24"/>
  <c r="T17" i="24"/>
  <c r="T18" i="24"/>
  <c r="T19" i="24"/>
  <c r="T20" i="24"/>
  <c r="T21" i="24"/>
  <c r="T22" i="24"/>
  <c r="T23" i="24"/>
  <c r="T24" i="24"/>
  <c r="T25" i="24"/>
  <c r="T26" i="24"/>
  <c r="T27" i="24"/>
  <c r="T28" i="24"/>
  <c r="T29" i="24"/>
  <c r="T30" i="24"/>
  <c r="T31" i="24"/>
  <c r="T32" i="24"/>
  <c r="T33" i="24"/>
  <c r="T34" i="24"/>
  <c r="T35" i="24"/>
  <c r="T36" i="24"/>
  <c r="T37" i="24"/>
  <c r="T38" i="24"/>
  <c r="T39" i="24"/>
  <c r="T40" i="24"/>
  <c r="T41" i="24"/>
  <c r="T42" i="24"/>
  <c r="T43" i="24"/>
  <c r="T44" i="24"/>
  <c r="T45" i="24"/>
  <c r="T46" i="24"/>
  <c r="T47" i="24"/>
  <c r="T48" i="24"/>
  <c r="T49" i="24"/>
  <c r="T50" i="24"/>
  <c r="T51" i="24"/>
  <c r="T52" i="24"/>
  <c r="T53" i="24"/>
  <c r="T54" i="24"/>
  <c r="T55" i="24"/>
  <c r="T56" i="24"/>
  <c r="T57" i="24"/>
  <c r="T58" i="24"/>
  <c r="T59" i="24"/>
  <c r="T60" i="24"/>
  <c r="T61" i="24"/>
  <c r="T62" i="24"/>
  <c r="T63" i="24"/>
  <c r="T64" i="24"/>
  <c r="T65" i="24"/>
  <c r="T66" i="24"/>
  <c r="T67" i="24"/>
  <c r="T68" i="24"/>
  <c r="T69" i="24"/>
  <c r="T70" i="24"/>
  <c r="T71" i="24"/>
  <c r="T72" i="24"/>
  <c r="T73" i="24"/>
  <c r="T74" i="24"/>
  <c r="T75" i="24"/>
  <c r="T76" i="24"/>
  <c r="T77" i="24"/>
  <c r="T78" i="24"/>
  <c r="T79" i="24"/>
  <c r="T80" i="24"/>
  <c r="T81" i="24"/>
  <c r="T82" i="24"/>
  <c r="T83" i="24"/>
  <c r="T84" i="24"/>
  <c r="T85" i="24"/>
  <c r="T86" i="24"/>
  <c r="T87" i="24"/>
  <c r="T88" i="24"/>
  <c r="T89" i="24"/>
  <c r="T90" i="24"/>
  <c r="T91" i="24"/>
  <c r="T92" i="24"/>
  <c r="T93" i="24"/>
  <c r="T94" i="24"/>
  <c r="T95" i="24"/>
  <c r="T96" i="24"/>
  <c r="T97" i="24"/>
  <c r="T98" i="24"/>
  <c r="T99" i="24"/>
  <c r="T100" i="24"/>
  <c r="T101" i="24"/>
  <c r="T102" i="24"/>
  <c r="T103" i="24"/>
  <c r="T104" i="24"/>
  <c r="T105" i="24"/>
  <c r="T106" i="24"/>
  <c r="T107" i="24"/>
  <c r="T108" i="24"/>
  <c r="T109" i="24"/>
  <c r="T110" i="24"/>
  <c r="T111" i="24"/>
  <c r="T112" i="24"/>
  <c r="T113" i="24"/>
  <c r="T114" i="24"/>
  <c r="T115" i="24"/>
  <c r="T116" i="24"/>
  <c r="T117" i="24"/>
  <c r="T118" i="24"/>
  <c r="T119" i="24"/>
  <c r="T120" i="24"/>
  <c r="T121" i="24"/>
  <c r="T122" i="24"/>
  <c r="T123" i="24"/>
  <c r="T124" i="24"/>
  <c r="T125" i="24"/>
  <c r="T126" i="24"/>
  <c r="T127" i="24"/>
  <c r="T128" i="24"/>
  <c r="T129" i="24"/>
  <c r="T130" i="24"/>
  <c r="T131" i="24"/>
  <c r="T132" i="24"/>
  <c r="T133" i="24"/>
  <c r="T134" i="24"/>
  <c r="T135" i="24"/>
  <c r="T136" i="24"/>
  <c r="T137" i="24"/>
  <c r="T138" i="24"/>
  <c r="T139" i="24"/>
  <c r="T140" i="24"/>
  <c r="T141" i="24"/>
  <c r="T142" i="24"/>
  <c r="T143" i="24"/>
  <c r="T144" i="24"/>
  <c r="T145" i="24"/>
  <c r="T146" i="24"/>
  <c r="T147" i="24"/>
  <c r="T148" i="24"/>
  <c r="T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7" i="24"/>
  <c r="L68" i="24"/>
  <c r="L69" i="24"/>
  <c r="L70" i="24"/>
  <c r="L71" i="24"/>
  <c r="L72" i="24"/>
  <c r="L73" i="24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87" i="24"/>
  <c r="L88" i="24"/>
  <c r="L89" i="24"/>
  <c r="L90" i="24"/>
  <c r="L91" i="24"/>
  <c r="L92" i="24"/>
  <c r="L93" i="24"/>
  <c r="L94" i="24"/>
  <c r="L95" i="24"/>
  <c r="L96" i="24"/>
  <c r="L97" i="24"/>
  <c r="L98" i="24"/>
  <c r="L99" i="24"/>
  <c r="L100" i="24"/>
  <c r="L101" i="24"/>
  <c r="L102" i="24"/>
  <c r="L103" i="24"/>
  <c r="L104" i="24"/>
  <c r="L105" i="24"/>
  <c r="L106" i="24"/>
  <c r="L107" i="24"/>
  <c r="L108" i="24"/>
  <c r="L109" i="24"/>
  <c r="L110" i="24"/>
  <c r="L111" i="24"/>
  <c r="L112" i="24"/>
  <c r="L113" i="24"/>
  <c r="L114" i="24"/>
  <c r="L115" i="24"/>
  <c r="L116" i="24"/>
  <c r="L117" i="24"/>
  <c r="L118" i="24"/>
  <c r="L119" i="24"/>
  <c r="L120" i="24"/>
  <c r="L121" i="24"/>
  <c r="L122" i="24"/>
  <c r="L123" i="24"/>
  <c r="L124" i="24"/>
  <c r="L125" i="24"/>
  <c r="L126" i="24"/>
  <c r="L127" i="24"/>
  <c r="L128" i="24"/>
  <c r="L129" i="24"/>
  <c r="L130" i="24"/>
  <c r="L131" i="24"/>
  <c r="L132" i="24"/>
  <c r="L133" i="24"/>
  <c r="L134" i="24"/>
  <c r="L135" i="24"/>
  <c r="L136" i="24"/>
  <c r="L137" i="24"/>
  <c r="L138" i="24"/>
  <c r="L139" i="24"/>
  <c r="L140" i="24"/>
  <c r="L141" i="24"/>
  <c r="L142" i="24"/>
  <c r="L143" i="24"/>
  <c r="L144" i="24"/>
  <c r="L145" i="24"/>
  <c r="L146" i="24"/>
  <c r="L147" i="24"/>
  <c r="L148" i="24"/>
  <c r="L7" i="24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Q25" i="23"/>
  <c r="Q26" i="23"/>
  <c r="Q27" i="23"/>
  <c r="Q28" i="23"/>
  <c r="Q29" i="23"/>
  <c r="Q30" i="23"/>
  <c r="Q31" i="23"/>
  <c r="Q32" i="23"/>
  <c r="Q33" i="23"/>
  <c r="Q34" i="23"/>
  <c r="Q35" i="23"/>
  <c r="Q36" i="23"/>
  <c r="Q37" i="23"/>
  <c r="Q38" i="23"/>
  <c r="Q39" i="23"/>
  <c r="Q40" i="23"/>
  <c r="Q41" i="23"/>
  <c r="Q42" i="23"/>
  <c r="Q43" i="23"/>
  <c r="Q44" i="23"/>
  <c r="Q45" i="23"/>
  <c r="Q46" i="23"/>
  <c r="Q47" i="23"/>
  <c r="Q48" i="23"/>
  <c r="Q49" i="23"/>
  <c r="Q50" i="23"/>
  <c r="Q51" i="23"/>
  <c r="Q52" i="23"/>
  <c r="Q53" i="23"/>
  <c r="Q54" i="23"/>
  <c r="Q55" i="23"/>
  <c r="Q56" i="23"/>
  <c r="Q57" i="23"/>
  <c r="Q58" i="23"/>
  <c r="Q59" i="23"/>
  <c r="Q60" i="23"/>
  <c r="Q61" i="23"/>
  <c r="Q62" i="23"/>
  <c r="Q63" i="23"/>
  <c r="Q64" i="23"/>
  <c r="Q65" i="23"/>
  <c r="Q66" i="23"/>
  <c r="Q67" i="23"/>
  <c r="Q68" i="23"/>
  <c r="Q69" i="23"/>
  <c r="Q70" i="23"/>
  <c r="Q71" i="23"/>
  <c r="Q72" i="23"/>
  <c r="Q73" i="23"/>
  <c r="Q74" i="23"/>
  <c r="Q75" i="23"/>
  <c r="Q76" i="23"/>
  <c r="Q77" i="23"/>
  <c r="Q78" i="23"/>
  <c r="Q79" i="23"/>
  <c r="Q80" i="23"/>
  <c r="Q81" i="23"/>
  <c r="Q82" i="23"/>
  <c r="Q83" i="23"/>
  <c r="Q84" i="23"/>
  <c r="Q85" i="23"/>
  <c r="Q86" i="23"/>
  <c r="Q87" i="23"/>
  <c r="Q88" i="23"/>
  <c r="Q89" i="23"/>
  <c r="Q90" i="23"/>
  <c r="Q91" i="23"/>
  <c r="Q92" i="23"/>
  <c r="Q93" i="23"/>
  <c r="Q94" i="23"/>
  <c r="Q95" i="23"/>
  <c r="Q96" i="23"/>
  <c r="Q97" i="23"/>
  <c r="Q98" i="23"/>
  <c r="Q99" i="23"/>
  <c r="Q100" i="23"/>
  <c r="Q101" i="23"/>
  <c r="Q102" i="23"/>
  <c r="Q103" i="23"/>
  <c r="Q104" i="23"/>
  <c r="Q105" i="23"/>
  <c r="Q106" i="23"/>
  <c r="Q107" i="23"/>
  <c r="Q108" i="23"/>
  <c r="Q109" i="23"/>
  <c r="Q110" i="23"/>
  <c r="Q111" i="23"/>
  <c r="Q112" i="23"/>
  <c r="Q113" i="23"/>
  <c r="Q114" i="23"/>
  <c r="Q115" i="23"/>
  <c r="Q116" i="23"/>
  <c r="Q117" i="23"/>
  <c r="Q118" i="23"/>
  <c r="Q119" i="23"/>
  <c r="Q120" i="23"/>
  <c r="Q121" i="23"/>
  <c r="Q122" i="23"/>
  <c r="Q123" i="23"/>
  <c r="Q124" i="23"/>
  <c r="Q125" i="23"/>
  <c r="Q126" i="23"/>
  <c r="Q127" i="23"/>
  <c r="Q128" i="23"/>
  <c r="Q129" i="23"/>
  <c r="Q130" i="23"/>
  <c r="Q131" i="23"/>
  <c r="Q132" i="23"/>
  <c r="Q133" i="23"/>
  <c r="Q134" i="23"/>
  <c r="Q135" i="23"/>
  <c r="Q136" i="23"/>
  <c r="Q137" i="23"/>
  <c r="Q138" i="23"/>
  <c r="Q139" i="23"/>
  <c r="Q140" i="23"/>
  <c r="Q141" i="23"/>
  <c r="Q142" i="23"/>
  <c r="Q143" i="23"/>
  <c r="Q144" i="23"/>
  <c r="Q145" i="23"/>
  <c r="Q146" i="23"/>
  <c r="Q147" i="23"/>
  <c r="Q148" i="23"/>
  <c r="Q7" i="23"/>
  <c r="P8" i="23"/>
  <c r="P9" i="23"/>
  <c r="P10" i="23"/>
  <c r="P11" i="23"/>
  <c r="P12" i="23"/>
  <c r="P13" i="23"/>
  <c r="P14" i="23"/>
  <c r="P15" i="23"/>
  <c r="P16" i="23"/>
  <c r="P17" i="23"/>
  <c r="P18" i="23"/>
  <c r="P19" i="23"/>
  <c r="P20" i="23"/>
  <c r="P21" i="23"/>
  <c r="P22" i="23"/>
  <c r="P23" i="23"/>
  <c r="P24" i="23"/>
  <c r="P25" i="23"/>
  <c r="P26" i="23"/>
  <c r="P27" i="23"/>
  <c r="P28" i="23"/>
  <c r="P29" i="23"/>
  <c r="P30" i="23"/>
  <c r="P31" i="23"/>
  <c r="P32" i="23"/>
  <c r="P33" i="23"/>
  <c r="P34" i="23"/>
  <c r="P35" i="23"/>
  <c r="P36" i="23"/>
  <c r="P37" i="23"/>
  <c r="P38" i="23"/>
  <c r="P39" i="23"/>
  <c r="P40" i="23"/>
  <c r="P41" i="23"/>
  <c r="P42" i="23"/>
  <c r="P43" i="23"/>
  <c r="P44" i="23"/>
  <c r="P45" i="23"/>
  <c r="P46" i="23"/>
  <c r="P47" i="23"/>
  <c r="P48" i="23"/>
  <c r="P49" i="23"/>
  <c r="P50" i="23"/>
  <c r="P51" i="23"/>
  <c r="P52" i="23"/>
  <c r="P53" i="23"/>
  <c r="P54" i="23"/>
  <c r="P55" i="23"/>
  <c r="P56" i="23"/>
  <c r="P57" i="23"/>
  <c r="P58" i="23"/>
  <c r="P59" i="23"/>
  <c r="P60" i="23"/>
  <c r="P61" i="23"/>
  <c r="P62" i="23"/>
  <c r="P63" i="23"/>
  <c r="P64" i="23"/>
  <c r="P65" i="23"/>
  <c r="P66" i="23"/>
  <c r="P67" i="23"/>
  <c r="P68" i="23"/>
  <c r="P69" i="23"/>
  <c r="P70" i="23"/>
  <c r="P71" i="23"/>
  <c r="P72" i="23"/>
  <c r="P73" i="23"/>
  <c r="P74" i="23"/>
  <c r="P75" i="23"/>
  <c r="P76" i="23"/>
  <c r="P77" i="23"/>
  <c r="P78" i="23"/>
  <c r="P79" i="23"/>
  <c r="P80" i="23"/>
  <c r="P81" i="23"/>
  <c r="P82" i="23"/>
  <c r="P83" i="23"/>
  <c r="P84" i="23"/>
  <c r="P85" i="23"/>
  <c r="P86" i="23"/>
  <c r="P87" i="23"/>
  <c r="P88" i="23"/>
  <c r="P89" i="23"/>
  <c r="P90" i="23"/>
  <c r="P91" i="23"/>
  <c r="P92" i="23"/>
  <c r="P93" i="23"/>
  <c r="P94" i="23"/>
  <c r="P95" i="23"/>
  <c r="P96" i="23"/>
  <c r="P97" i="23"/>
  <c r="P98" i="23"/>
  <c r="P99" i="23"/>
  <c r="P100" i="23"/>
  <c r="P101" i="23"/>
  <c r="P102" i="23"/>
  <c r="P103" i="23"/>
  <c r="P104" i="23"/>
  <c r="P105" i="23"/>
  <c r="P106" i="23"/>
  <c r="P107" i="23"/>
  <c r="P108" i="23"/>
  <c r="P109" i="23"/>
  <c r="P110" i="23"/>
  <c r="P111" i="23"/>
  <c r="P112" i="23"/>
  <c r="P113" i="23"/>
  <c r="P114" i="23"/>
  <c r="P115" i="23"/>
  <c r="P116" i="23"/>
  <c r="P117" i="23"/>
  <c r="P118" i="23"/>
  <c r="P119" i="23"/>
  <c r="P120" i="23"/>
  <c r="P121" i="23"/>
  <c r="P122" i="23"/>
  <c r="P123" i="23"/>
  <c r="P124" i="23"/>
  <c r="P125" i="23"/>
  <c r="P126" i="23"/>
  <c r="P127" i="23"/>
  <c r="P128" i="23"/>
  <c r="P129" i="23"/>
  <c r="P130" i="23"/>
  <c r="P131" i="23"/>
  <c r="P132" i="23"/>
  <c r="P133" i="23"/>
  <c r="P134" i="23"/>
  <c r="P135" i="23"/>
  <c r="P136" i="23"/>
  <c r="P137" i="23"/>
  <c r="P138" i="23"/>
  <c r="P139" i="23"/>
  <c r="P140" i="23"/>
  <c r="P141" i="23"/>
  <c r="P142" i="23"/>
  <c r="P143" i="23"/>
  <c r="P144" i="23"/>
  <c r="P145" i="23"/>
  <c r="P146" i="23"/>
  <c r="P147" i="23"/>
  <c r="P148" i="23"/>
  <c r="P7" i="23"/>
  <c r="I7" i="23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R125" i="22" s="1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7" i="22"/>
  <c r="R7" i="22" s="1"/>
  <c r="I7" i="22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28" i="21"/>
  <c r="Q29" i="21"/>
  <c r="Q30" i="21"/>
  <c r="Q31" i="21"/>
  <c r="Q3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Q45" i="21"/>
  <c r="Q46" i="21"/>
  <c r="Q47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Q76" i="21"/>
  <c r="Q77" i="21"/>
  <c r="Q78" i="21"/>
  <c r="Q79" i="21"/>
  <c r="Q80" i="21"/>
  <c r="Q81" i="21"/>
  <c r="Q82" i="21"/>
  <c r="Q83" i="21"/>
  <c r="Q84" i="21"/>
  <c r="Q85" i="21"/>
  <c r="Q86" i="21"/>
  <c r="Q87" i="21"/>
  <c r="Q88" i="21"/>
  <c r="Q89" i="21"/>
  <c r="Q90" i="21"/>
  <c r="Q91" i="21"/>
  <c r="Q92" i="21"/>
  <c r="Q93" i="21"/>
  <c r="Q94" i="21"/>
  <c r="Q95" i="21"/>
  <c r="Q96" i="21"/>
  <c r="Q97" i="21"/>
  <c r="Q98" i="21"/>
  <c r="Q99" i="21"/>
  <c r="Q100" i="21"/>
  <c r="Q101" i="21"/>
  <c r="Q102" i="21"/>
  <c r="Q103" i="21"/>
  <c r="Q104" i="21"/>
  <c r="Q105" i="21"/>
  <c r="Q106" i="21"/>
  <c r="Q107" i="21"/>
  <c r="Q108" i="21"/>
  <c r="Q109" i="21"/>
  <c r="Q110" i="21"/>
  <c r="Q111" i="21"/>
  <c r="Q112" i="21"/>
  <c r="Q113" i="21"/>
  <c r="Q114" i="21"/>
  <c r="Q115" i="21"/>
  <c r="Q116" i="21"/>
  <c r="Q117" i="21"/>
  <c r="Q118" i="21"/>
  <c r="Q119" i="21"/>
  <c r="Q120" i="21"/>
  <c r="Q121" i="21"/>
  <c r="Q122" i="21"/>
  <c r="Q123" i="21"/>
  <c r="Q124" i="21"/>
  <c r="Q125" i="21"/>
  <c r="Q126" i="21"/>
  <c r="Q127" i="21"/>
  <c r="Q128" i="21"/>
  <c r="Q129" i="21"/>
  <c r="Q130" i="21"/>
  <c r="Q131" i="21"/>
  <c r="Q132" i="21"/>
  <c r="Q133" i="21"/>
  <c r="Q134" i="21"/>
  <c r="Q135" i="21"/>
  <c r="Q136" i="21"/>
  <c r="Q137" i="21"/>
  <c r="Q138" i="21"/>
  <c r="Q139" i="21"/>
  <c r="Q140" i="21"/>
  <c r="Q141" i="21"/>
  <c r="Q142" i="21"/>
  <c r="Q143" i="21"/>
  <c r="Q144" i="21"/>
  <c r="Q145" i="21"/>
  <c r="Q146" i="21"/>
  <c r="Q147" i="21"/>
  <c r="Q148" i="21"/>
  <c r="Q7" i="21"/>
  <c r="R5" i="20"/>
  <c r="AD5" i="20" s="1"/>
  <c r="P8" i="20"/>
  <c r="R8" i="20" s="1"/>
  <c r="P9" i="20"/>
  <c r="R9" i="20" s="1"/>
  <c r="P10" i="20"/>
  <c r="R10" i="20" s="1"/>
  <c r="P11" i="20"/>
  <c r="R11" i="20" s="1"/>
  <c r="P12" i="20"/>
  <c r="R12" i="20" s="1"/>
  <c r="P13" i="20"/>
  <c r="R13" i="20" s="1"/>
  <c r="P14" i="20"/>
  <c r="R14" i="20" s="1"/>
  <c r="P15" i="20"/>
  <c r="R15" i="20" s="1"/>
  <c r="P16" i="20"/>
  <c r="R16" i="20" s="1"/>
  <c r="P17" i="20"/>
  <c r="R17" i="20" s="1"/>
  <c r="P18" i="20"/>
  <c r="R18" i="20" s="1"/>
  <c r="P19" i="20"/>
  <c r="R19" i="20" s="1"/>
  <c r="P20" i="20"/>
  <c r="R20" i="20" s="1"/>
  <c r="P21" i="20"/>
  <c r="R21" i="20" s="1"/>
  <c r="P22" i="20"/>
  <c r="R22" i="20" s="1"/>
  <c r="P23" i="20"/>
  <c r="R23" i="20" s="1"/>
  <c r="P24" i="20"/>
  <c r="R24" i="20" s="1"/>
  <c r="P25" i="20"/>
  <c r="R25" i="20" s="1"/>
  <c r="P26" i="20"/>
  <c r="R26" i="20" s="1"/>
  <c r="P27" i="20"/>
  <c r="R27" i="20" s="1"/>
  <c r="P28" i="20"/>
  <c r="R28" i="20" s="1"/>
  <c r="P29" i="20"/>
  <c r="R29" i="20" s="1"/>
  <c r="P30" i="20"/>
  <c r="R30" i="20" s="1"/>
  <c r="P31" i="20"/>
  <c r="R31" i="20" s="1"/>
  <c r="P32" i="20"/>
  <c r="R32" i="20" s="1"/>
  <c r="P33" i="20"/>
  <c r="R33" i="20" s="1"/>
  <c r="P34" i="20"/>
  <c r="R34" i="20" s="1"/>
  <c r="P35" i="20"/>
  <c r="R35" i="20" s="1"/>
  <c r="P36" i="20"/>
  <c r="R36" i="20" s="1"/>
  <c r="P37" i="20"/>
  <c r="R37" i="20" s="1"/>
  <c r="P38" i="20"/>
  <c r="R38" i="20" s="1"/>
  <c r="P39" i="20"/>
  <c r="R39" i="20" s="1"/>
  <c r="P40" i="20"/>
  <c r="R40" i="20" s="1"/>
  <c r="P41" i="20"/>
  <c r="R41" i="20" s="1"/>
  <c r="P42" i="20"/>
  <c r="R42" i="20" s="1"/>
  <c r="P43" i="20"/>
  <c r="R43" i="20" s="1"/>
  <c r="P44" i="20"/>
  <c r="R44" i="20" s="1"/>
  <c r="P45" i="20"/>
  <c r="R45" i="20" s="1"/>
  <c r="P46" i="20"/>
  <c r="R46" i="20" s="1"/>
  <c r="P47" i="20"/>
  <c r="R47" i="20" s="1"/>
  <c r="P48" i="20"/>
  <c r="R48" i="20" s="1"/>
  <c r="P49" i="20"/>
  <c r="R49" i="20" s="1"/>
  <c r="P50" i="20"/>
  <c r="R50" i="20" s="1"/>
  <c r="P51" i="20"/>
  <c r="R51" i="20" s="1"/>
  <c r="P52" i="20"/>
  <c r="R52" i="20" s="1"/>
  <c r="P53" i="20"/>
  <c r="R53" i="20" s="1"/>
  <c r="P54" i="20"/>
  <c r="R54" i="20" s="1"/>
  <c r="P55" i="20"/>
  <c r="R55" i="20" s="1"/>
  <c r="P56" i="20"/>
  <c r="R56" i="20" s="1"/>
  <c r="P57" i="20"/>
  <c r="R57" i="20" s="1"/>
  <c r="P58" i="20"/>
  <c r="R58" i="20" s="1"/>
  <c r="P59" i="20"/>
  <c r="R59" i="20" s="1"/>
  <c r="P60" i="20"/>
  <c r="R60" i="20" s="1"/>
  <c r="P61" i="20"/>
  <c r="R61" i="20" s="1"/>
  <c r="P62" i="20"/>
  <c r="R62" i="20" s="1"/>
  <c r="P63" i="20"/>
  <c r="R63" i="20" s="1"/>
  <c r="P64" i="20"/>
  <c r="R64" i="20" s="1"/>
  <c r="P65" i="20"/>
  <c r="R65" i="20" s="1"/>
  <c r="P66" i="20"/>
  <c r="R66" i="20" s="1"/>
  <c r="P67" i="20"/>
  <c r="R67" i="20" s="1"/>
  <c r="P68" i="20"/>
  <c r="R68" i="20" s="1"/>
  <c r="P69" i="20"/>
  <c r="R69" i="20" s="1"/>
  <c r="P70" i="20"/>
  <c r="R70" i="20" s="1"/>
  <c r="P71" i="20"/>
  <c r="R71" i="20" s="1"/>
  <c r="P72" i="20"/>
  <c r="R72" i="20" s="1"/>
  <c r="P73" i="20"/>
  <c r="R73" i="20" s="1"/>
  <c r="P74" i="20"/>
  <c r="R74" i="20" s="1"/>
  <c r="P75" i="20"/>
  <c r="R75" i="20" s="1"/>
  <c r="P76" i="20"/>
  <c r="R76" i="20" s="1"/>
  <c r="P77" i="20"/>
  <c r="R77" i="20" s="1"/>
  <c r="P78" i="20"/>
  <c r="R78" i="20" s="1"/>
  <c r="P79" i="20"/>
  <c r="R79" i="20" s="1"/>
  <c r="P80" i="20"/>
  <c r="R80" i="20" s="1"/>
  <c r="P81" i="20"/>
  <c r="R81" i="20" s="1"/>
  <c r="P82" i="20"/>
  <c r="R82" i="20" s="1"/>
  <c r="P83" i="20"/>
  <c r="R83" i="20" s="1"/>
  <c r="P84" i="20"/>
  <c r="R84" i="20" s="1"/>
  <c r="P85" i="20"/>
  <c r="R85" i="20" s="1"/>
  <c r="P86" i="20"/>
  <c r="R86" i="20" s="1"/>
  <c r="P87" i="20"/>
  <c r="R87" i="20" s="1"/>
  <c r="P88" i="20"/>
  <c r="R88" i="20" s="1"/>
  <c r="P89" i="20"/>
  <c r="R89" i="20" s="1"/>
  <c r="P90" i="20"/>
  <c r="R90" i="20" s="1"/>
  <c r="P91" i="20"/>
  <c r="R91" i="20" s="1"/>
  <c r="P92" i="20"/>
  <c r="R92" i="20" s="1"/>
  <c r="P93" i="20"/>
  <c r="R93" i="20" s="1"/>
  <c r="P94" i="20"/>
  <c r="R94" i="20" s="1"/>
  <c r="P95" i="20"/>
  <c r="R95" i="20" s="1"/>
  <c r="P96" i="20"/>
  <c r="R96" i="20" s="1"/>
  <c r="P97" i="20"/>
  <c r="R97" i="20" s="1"/>
  <c r="P98" i="20"/>
  <c r="R98" i="20" s="1"/>
  <c r="P99" i="20"/>
  <c r="R99" i="20" s="1"/>
  <c r="P100" i="20"/>
  <c r="R100" i="20" s="1"/>
  <c r="P101" i="20"/>
  <c r="R101" i="20" s="1"/>
  <c r="P102" i="20"/>
  <c r="R102" i="20" s="1"/>
  <c r="P103" i="20"/>
  <c r="R103" i="20" s="1"/>
  <c r="P104" i="20"/>
  <c r="R104" i="20" s="1"/>
  <c r="P105" i="20"/>
  <c r="R105" i="20" s="1"/>
  <c r="P106" i="20"/>
  <c r="R106" i="20" s="1"/>
  <c r="P107" i="20"/>
  <c r="R107" i="20" s="1"/>
  <c r="P108" i="20"/>
  <c r="R108" i="20" s="1"/>
  <c r="P109" i="20"/>
  <c r="R109" i="20" s="1"/>
  <c r="P110" i="20"/>
  <c r="R110" i="20" s="1"/>
  <c r="P111" i="20"/>
  <c r="R111" i="20" s="1"/>
  <c r="P112" i="20"/>
  <c r="R112" i="20" s="1"/>
  <c r="P113" i="20"/>
  <c r="R113" i="20" s="1"/>
  <c r="P114" i="20"/>
  <c r="R114" i="20" s="1"/>
  <c r="P115" i="20"/>
  <c r="R115" i="20" s="1"/>
  <c r="P116" i="20"/>
  <c r="R116" i="20" s="1"/>
  <c r="P117" i="20"/>
  <c r="R117" i="20" s="1"/>
  <c r="P118" i="20"/>
  <c r="R118" i="20" s="1"/>
  <c r="P119" i="20"/>
  <c r="R119" i="20" s="1"/>
  <c r="P120" i="20"/>
  <c r="R120" i="20" s="1"/>
  <c r="P121" i="20"/>
  <c r="R121" i="20" s="1"/>
  <c r="P122" i="20"/>
  <c r="R122" i="20" s="1"/>
  <c r="P123" i="20"/>
  <c r="R123" i="20" s="1"/>
  <c r="P124" i="20"/>
  <c r="R124" i="20" s="1"/>
  <c r="P125" i="20"/>
  <c r="R125" i="20" s="1"/>
  <c r="P126" i="20"/>
  <c r="R126" i="20" s="1"/>
  <c r="P127" i="20"/>
  <c r="R127" i="20" s="1"/>
  <c r="P128" i="20"/>
  <c r="R128" i="20" s="1"/>
  <c r="P129" i="20"/>
  <c r="R129" i="20" s="1"/>
  <c r="P130" i="20"/>
  <c r="R130" i="20" s="1"/>
  <c r="P131" i="20"/>
  <c r="R131" i="20" s="1"/>
  <c r="P132" i="20"/>
  <c r="R132" i="20" s="1"/>
  <c r="P133" i="20"/>
  <c r="R133" i="20" s="1"/>
  <c r="P134" i="20"/>
  <c r="R134" i="20" s="1"/>
  <c r="P135" i="20"/>
  <c r="R135" i="20" s="1"/>
  <c r="P136" i="20"/>
  <c r="R136" i="20" s="1"/>
  <c r="P137" i="20"/>
  <c r="R137" i="20" s="1"/>
  <c r="P138" i="20"/>
  <c r="R138" i="20" s="1"/>
  <c r="P139" i="20"/>
  <c r="R139" i="20" s="1"/>
  <c r="P140" i="20"/>
  <c r="R140" i="20" s="1"/>
  <c r="P141" i="20"/>
  <c r="R141" i="20" s="1"/>
  <c r="P142" i="20"/>
  <c r="R142" i="20" s="1"/>
  <c r="P143" i="20"/>
  <c r="R143" i="20" s="1"/>
  <c r="P144" i="20"/>
  <c r="R144" i="20" s="1"/>
  <c r="P145" i="20"/>
  <c r="R145" i="20" s="1"/>
  <c r="P146" i="20"/>
  <c r="R146" i="20" s="1"/>
  <c r="P147" i="20"/>
  <c r="R147" i="20" s="1"/>
  <c r="P148" i="20"/>
  <c r="R148" i="20" s="1"/>
  <c r="P7" i="20"/>
  <c r="R7" i="20" s="1"/>
  <c r="U8" i="19"/>
  <c r="U9" i="19"/>
  <c r="U10" i="19"/>
  <c r="U11" i="19"/>
  <c r="U12" i="19"/>
  <c r="U13" i="19"/>
  <c r="U14" i="19"/>
  <c r="U15" i="19"/>
  <c r="U16" i="19"/>
  <c r="U17" i="19"/>
  <c r="U18" i="19"/>
  <c r="U19" i="19"/>
  <c r="U20" i="19"/>
  <c r="U21" i="19"/>
  <c r="U22" i="19"/>
  <c r="U23" i="19"/>
  <c r="U24" i="19"/>
  <c r="U25" i="19"/>
  <c r="U26" i="19"/>
  <c r="U27" i="19"/>
  <c r="U28" i="19"/>
  <c r="U29" i="19"/>
  <c r="U30" i="19"/>
  <c r="U31" i="19"/>
  <c r="U32" i="19"/>
  <c r="U33" i="19"/>
  <c r="U34" i="19"/>
  <c r="U35" i="19"/>
  <c r="U36" i="19"/>
  <c r="U37" i="19"/>
  <c r="U38" i="19"/>
  <c r="U39" i="19"/>
  <c r="U40" i="19"/>
  <c r="U41" i="19"/>
  <c r="U42" i="19"/>
  <c r="U43" i="19"/>
  <c r="U44" i="19"/>
  <c r="U45" i="19"/>
  <c r="U46" i="19"/>
  <c r="U47" i="19"/>
  <c r="U48" i="19"/>
  <c r="U49" i="19"/>
  <c r="U50" i="19"/>
  <c r="U51" i="19"/>
  <c r="U52" i="19"/>
  <c r="U53" i="19"/>
  <c r="U54" i="19"/>
  <c r="U55" i="19"/>
  <c r="U56" i="19"/>
  <c r="U57" i="19"/>
  <c r="U58" i="19"/>
  <c r="U59" i="19"/>
  <c r="U60" i="19"/>
  <c r="U61" i="19"/>
  <c r="U62" i="19"/>
  <c r="U63" i="19"/>
  <c r="U64" i="19"/>
  <c r="U65" i="19"/>
  <c r="U66" i="19"/>
  <c r="U67" i="19"/>
  <c r="U68" i="19"/>
  <c r="U69" i="19"/>
  <c r="U70" i="19"/>
  <c r="U71" i="19"/>
  <c r="U72" i="19"/>
  <c r="U73" i="19"/>
  <c r="U74" i="19"/>
  <c r="U75" i="19"/>
  <c r="U76" i="19"/>
  <c r="U77" i="19"/>
  <c r="U78" i="19"/>
  <c r="U79" i="19"/>
  <c r="U80" i="19"/>
  <c r="U81" i="19"/>
  <c r="U82" i="19"/>
  <c r="U83" i="19"/>
  <c r="U84" i="19"/>
  <c r="U85" i="19"/>
  <c r="U86" i="19"/>
  <c r="U87" i="19"/>
  <c r="U88" i="19"/>
  <c r="U89" i="19"/>
  <c r="U90" i="19"/>
  <c r="U91" i="19"/>
  <c r="U92" i="19"/>
  <c r="U93" i="19"/>
  <c r="U94" i="19"/>
  <c r="U95" i="19"/>
  <c r="U96" i="19"/>
  <c r="U97" i="19"/>
  <c r="U98" i="19"/>
  <c r="U99" i="19"/>
  <c r="U100" i="19"/>
  <c r="U101" i="19"/>
  <c r="U102" i="19"/>
  <c r="U103" i="19"/>
  <c r="U104" i="19"/>
  <c r="U105" i="19"/>
  <c r="U106" i="19"/>
  <c r="U107" i="19"/>
  <c r="U108" i="19"/>
  <c r="U109" i="19"/>
  <c r="U110" i="19"/>
  <c r="U111" i="19"/>
  <c r="U112" i="19"/>
  <c r="U113" i="19"/>
  <c r="U114" i="19"/>
  <c r="U115" i="19"/>
  <c r="U116" i="19"/>
  <c r="U117" i="19"/>
  <c r="U118" i="19"/>
  <c r="U119" i="19"/>
  <c r="U120" i="19"/>
  <c r="U121" i="19"/>
  <c r="U122" i="19"/>
  <c r="U123" i="19"/>
  <c r="U124" i="19"/>
  <c r="U125" i="19"/>
  <c r="U126" i="19"/>
  <c r="U127" i="19"/>
  <c r="U128" i="19"/>
  <c r="U129" i="19"/>
  <c r="U130" i="19"/>
  <c r="U131" i="19"/>
  <c r="U132" i="19"/>
  <c r="U133" i="19"/>
  <c r="U134" i="19"/>
  <c r="U135" i="19"/>
  <c r="U136" i="19"/>
  <c r="U137" i="19"/>
  <c r="U138" i="19"/>
  <c r="U139" i="19"/>
  <c r="U140" i="19"/>
  <c r="U141" i="19"/>
  <c r="U142" i="19"/>
  <c r="U143" i="19"/>
  <c r="U144" i="19"/>
  <c r="U145" i="19"/>
  <c r="U146" i="19"/>
  <c r="U147" i="19"/>
  <c r="U148" i="19"/>
  <c r="U7" i="19"/>
  <c r="T7" i="19"/>
  <c r="W7" i="19" s="1"/>
  <c r="T8" i="19"/>
  <c r="T9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T37" i="19"/>
  <c r="T38" i="19"/>
  <c r="T39" i="19"/>
  <c r="T40" i="19"/>
  <c r="T41" i="19"/>
  <c r="T42" i="19"/>
  <c r="T43" i="19"/>
  <c r="T44" i="19"/>
  <c r="T45" i="19"/>
  <c r="T46" i="19"/>
  <c r="T47" i="19"/>
  <c r="T48" i="19"/>
  <c r="T49" i="19"/>
  <c r="T50" i="19"/>
  <c r="T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76" i="19"/>
  <c r="T77" i="19"/>
  <c r="T78" i="19"/>
  <c r="T79" i="19"/>
  <c r="T80" i="19"/>
  <c r="T81" i="19"/>
  <c r="T82" i="19"/>
  <c r="T83" i="19"/>
  <c r="T84" i="19"/>
  <c r="T85" i="19"/>
  <c r="T86" i="19"/>
  <c r="T87" i="19"/>
  <c r="T88" i="19"/>
  <c r="T89" i="19"/>
  <c r="T90" i="19"/>
  <c r="T91" i="19"/>
  <c r="T92" i="19"/>
  <c r="T93" i="19"/>
  <c r="T94" i="19"/>
  <c r="T95" i="19"/>
  <c r="T96" i="19"/>
  <c r="T97" i="19"/>
  <c r="T98" i="19"/>
  <c r="T99" i="19"/>
  <c r="T100" i="19"/>
  <c r="T101" i="19"/>
  <c r="T102" i="19"/>
  <c r="T103" i="19"/>
  <c r="T104" i="19"/>
  <c r="T105" i="19"/>
  <c r="T106" i="19"/>
  <c r="T107" i="19"/>
  <c r="T108" i="19"/>
  <c r="T109" i="19"/>
  <c r="T110" i="19"/>
  <c r="T111" i="19"/>
  <c r="T112" i="19"/>
  <c r="T113" i="19"/>
  <c r="T114" i="19"/>
  <c r="T115" i="19"/>
  <c r="T116" i="19"/>
  <c r="T117" i="19"/>
  <c r="T118" i="19"/>
  <c r="T119" i="19"/>
  <c r="T120" i="19"/>
  <c r="T121" i="19"/>
  <c r="T122" i="19"/>
  <c r="T123" i="19"/>
  <c r="T124" i="19"/>
  <c r="T125" i="19"/>
  <c r="T126" i="19"/>
  <c r="T127" i="19"/>
  <c r="T128" i="19"/>
  <c r="T129" i="19"/>
  <c r="T130" i="19"/>
  <c r="T131" i="19"/>
  <c r="T132" i="19"/>
  <c r="T133" i="19"/>
  <c r="T134" i="19"/>
  <c r="T135" i="19"/>
  <c r="T136" i="19"/>
  <c r="T137" i="19"/>
  <c r="T138" i="19"/>
  <c r="T139" i="19"/>
  <c r="T140" i="19"/>
  <c r="T141" i="19"/>
  <c r="T142" i="19"/>
  <c r="T143" i="19"/>
  <c r="T144" i="19"/>
  <c r="T145" i="19"/>
  <c r="T146" i="19"/>
  <c r="T147" i="19"/>
  <c r="T148" i="19"/>
  <c r="K7" i="19"/>
  <c r="J7" i="19"/>
  <c r="V8" i="18"/>
  <c r="V9" i="18"/>
  <c r="V10" i="18"/>
  <c r="V11" i="18"/>
  <c r="V12" i="18"/>
  <c r="V13" i="18"/>
  <c r="V14" i="18"/>
  <c r="V15" i="18"/>
  <c r="V16" i="18"/>
  <c r="V17" i="18"/>
  <c r="V18" i="18"/>
  <c r="V19" i="18"/>
  <c r="V20" i="18"/>
  <c r="V21" i="18"/>
  <c r="V22" i="18"/>
  <c r="V23" i="18"/>
  <c r="V24" i="18"/>
  <c r="V25" i="18"/>
  <c r="V26" i="18"/>
  <c r="V27" i="18"/>
  <c r="V28" i="18"/>
  <c r="V29" i="18"/>
  <c r="V30" i="18"/>
  <c r="V31" i="18"/>
  <c r="V32" i="18"/>
  <c r="V33" i="18"/>
  <c r="V34" i="18"/>
  <c r="V35" i="18"/>
  <c r="V36" i="18"/>
  <c r="V37" i="18"/>
  <c r="V38" i="18"/>
  <c r="V39" i="18"/>
  <c r="V40" i="18"/>
  <c r="V41" i="18"/>
  <c r="V42" i="18"/>
  <c r="V43" i="18"/>
  <c r="V44" i="18"/>
  <c r="V45" i="18"/>
  <c r="V46" i="18"/>
  <c r="V47" i="18"/>
  <c r="V48" i="18"/>
  <c r="V49" i="18"/>
  <c r="V50" i="18"/>
  <c r="V51" i="18"/>
  <c r="V52" i="18"/>
  <c r="V53" i="18"/>
  <c r="V54" i="18"/>
  <c r="V55" i="18"/>
  <c r="V56" i="18"/>
  <c r="V57" i="18"/>
  <c r="V58" i="18"/>
  <c r="V59" i="18"/>
  <c r="V60" i="18"/>
  <c r="V61" i="18"/>
  <c r="V62" i="18"/>
  <c r="V63" i="18"/>
  <c r="V64" i="18"/>
  <c r="V65" i="18"/>
  <c r="V66" i="18"/>
  <c r="V67" i="18"/>
  <c r="V68" i="18"/>
  <c r="V69" i="18"/>
  <c r="V70" i="18"/>
  <c r="V71" i="18"/>
  <c r="V72" i="18"/>
  <c r="V73" i="18"/>
  <c r="V74" i="18"/>
  <c r="V75" i="18"/>
  <c r="V76" i="18"/>
  <c r="V77" i="18"/>
  <c r="V78" i="18"/>
  <c r="V79" i="18"/>
  <c r="V80" i="18"/>
  <c r="V81" i="18"/>
  <c r="V82" i="18"/>
  <c r="V83" i="18"/>
  <c r="V84" i="18"/>
  <c r="V85" i="18"/>
  <c r="V86" i="18"/>
  <c r="V87" i="18"/>
  <c r="V88" i="18"/>
  <c r="V89" i="18"/>
  <c r="V90" i="18"/>
  <c r="V91" i="18"/>
  <c r="V92" i="18"/>
  <c r="V93" i="18"/>
  <c r="V94" i="18"/>
  <c r="V95" i="18"/>
  <c r="V96" i="18"/>
  <c r="V97" i="18"/>
  <c r="V98" i="18"/>
  <c r="V99" i="18"/>
  <c r="V100" i="18"/>
  <c r="V101" i="18"/>
  <c r="V102" i="18"/>
  <c r="V103" i="18"/>
  <c r="V104" i="18"/>
  <c r="V105" i="18"/>
  <c r="V106" i="18"/>
  <c r="V107" i="18"/>
  <c r="V108" i="18"/>
  <c r="V109" i="18"/>
  <c r="V110" i="18"/>
  <c r="V111" i="18"/>
  <c r="V112" i="18"/>
  <c r="V113" i="18"/>
  <c r="V114" i="18"/>
  <c r="V115" i="18"/>
  <c r="V116" i="18"/>
  <c r="V117" i="18"/>
  <c r="V118" i="18"/>
  <c r="V119" i="18"/>
  <c r="V120" i="18"/>
  <c r="V121" i="18"/>
  <c r="V122" i="18"/>
  <c r="V123" i="18"/>
  <c r="V124" i="18"/>
  <c r="V125" i="18"/>
  <c r="V126" i="18"/>
  <c r="V127" i="18"/>
  <c r="V128" i="18"/>
  <c r="V129" i="18"/>
  <c r="V130" i="18"/>
  <c r="V131" i="18"/>
  <c r="V132" i="18"/>
  <c r="V133" i="18"/>
  <c r="V134" i="18"/>
  <c r="V135" i="18"/>
  <c r="V136" i="18"/>
  <c r="V137" i="18"/>
  <c r="V138" i="18"/>
  <c r="V139" i="18"/>
  <c r="V140" i="18"/>
  <c r="V141" i="18"/>
  <c r="V142" i="18"/>
  <c r="V143" i="18"/>
  <c r="V144" i="18"/>
  <c r="V145" i="18"/>
  <c r="V146" i="18"/>
  <c r="V147" i="18"/>
  <c r="V148" i="18"/>
  <c r="V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7" i="18"/>
  <c r="X5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138" i="5"/>
  <c r="V139" i="5"/>
  <c r="V140" i="5"/>
  <c r="V141" i="5"/>
  <c r="V142" i="5"/>
  <c r="V143" i="5"/>
  <c r="V144" i="5"/>
  <c r="V145" i="5"/>
  <c r="V146" i="5"/>
  <c r="V147" i="5"/>
  <c r="V148" i="5"/>
  <c r="V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X51" i="5" s="1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42" i="5"/>
  <c r="U143" i="5"/>
  <c r="U144" i="5"/>
  <c r="U145" i="5"/>
  <c r="U146" i="5"/>
  <c r="U147" i="5"/>
  <c r="U148" i="5"/>
  <c r="U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M77" i="5" s="1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M49" i="5" s="1"/>
  <c r="K50" i="5"/>
  <c r="K51" i="5"/>
  <c r="M51" i="5" s="1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M129" i="5" s="1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7" i="5"/>
  <c r="M5" i="5"/>
  <c r="AJ5" i="5" s="1"/>
  <c r="P8" i="4"/>
  <c r="R8" i="4" s="1"/>
  <c r="P9" i="4"/>
  <c r="R9" i="4" s="1"/>
  <c r="P10" i="4"/>
  <c r="R10" i="4" s="1"/>
  <c r="P11" i="4"/>
  <c r="R11" i="4" s="1"/>
  <c r="P12" i="4"/>
  <c r="R12" i="4" s="1"/>
  <c r="P13" i="4"/>
  <c r="R13" i="4" s="1"/>
  <c r="P14" i="4"/>
  <c r="R14" i="4" s="1"/>
  <c r="P15" i="4"/>
  <c r="R15" i="4" s="1"/>
  <c r="P16" i="4"/>
  <c r="R16" i="4" s="1"/>
  <c r="P17" i="4"/>
  <c r="R17" i="4" s="1"/>
  <c r="P18" i="4"/>
  <c r="R18" i="4" s="1"/>
  <c r="P19" i="4"/>
  <c r="R19" i="4" s="1"/>
  <c r="P20" i="4"/>
  <c r="R20" i="4" s="1"/>
  <c r="P21" i="4"/>
  <c r="R21" i="4" s="1"/>
  <c r="P22" i="4"/>
  <c r="R22" i="4" s="1"/>
  <c r="P23" i="4"/>
  <c r="R23" i="4" s="1"/>
  <c r="P24" i="4"/>
  <c r="R24" i="4" s="1"/>
  <c r="P25" i="4"/>
  <c r="R25" i="4" s="1"/>
  <c r="P26" i="4"/>
  <c r="R26" i="4" s="1"/>
  <c r="P27" i="4"/>
  <c r="R27" i="4" s="1"/>
  <c r="P28" i="4"/>
  <c r="R28" i="4" s="1"/>
  <c r="P29" i="4"/>
  <c r="R29" i="4" s="1"/>
  <c r="P30" i="4"/>
  <c r="R30" i="4" s="1"/>
  <c r="P31" i="4"/>
  <c r="R31" i="4" s="1"/>
  <c r="P32" i="4"/>
  <c r="R32" i="4" s="1"/>
  <c r="P33" i="4"/>
  <c r="R33" i="4" s="1"/>
  <c r="P34" i="4"/>
  <c r="R34" i="4" s="1"/>
  <c r="P35" i="4"/>
  <c r="R35" i="4" s="1"/>
  <c r="P36" i="4"/>
  <c r="R36" i="4" s="1"/>
  <c r="P37" i="4"/>
  <c r="R37" i="4" s="1"/>
  <c r="P38" i="4"/>
  <c r="R38" i="4" s="1"/>
  <c r="P39" i="4"/>
  <c r="R39" i="4" s="1"/>
  <c r="P40" i="4"/>
  <c r="R40" i="4" s="1"/>
  <c r="P41" i="4"/>
  <c r="R41" i="4" s="1"/>
  <c r="P42" i="4"/>
  <c r="R42" i="4" s="1"/>
  <c r="P43" i="4"/>
  <c r="R43" i="4" s="1"/>
  <c r="P44" i="4"/>
  <c r="R44" i="4" s="1"/>
  <c r="P45" i="4"/>
  <c r="R45" i="4" s="1"/>
  <c r="P46" i="4"/>
  <c r="R46" i="4" s="1"/>
  <c r="P47" i="4"/>
  <c r="R47" i="4" s="1"/>
  <c r="P48" i="4"/>
  <c r="R48" i="4" s="1"/>
  <c r="P49" i="4"/>
  <c r="R49" i="4" s="1"/>
  <c r="P50" i="4"/>
  <c r="R50" i="4" s="1"/>
  <c r="P51" i="4"/>
  <c r="R51" i="4" s="1"/>
  <c r="P52" i="4"/>
  <c r="R52" i="4" s="1"/>
  <c r="P53" i="4"/>
  <c r="R53" i="4" s="1"/>
  <c r="P54" i="4"/>
  <c r="R54" i="4" s="1"/>
  <c r="P55" i="4"/>
  <c r="R55" i="4" s="1"/>
  <c r="P56" i="4"/>
  <c r="R56" i="4" s="1"/>
  <c r="P57" i="4"/>
  <c r="R57" i="4" s="1"/>
  <c r="P58" i="4"/>
  <c r="R58" i="4" s="1"/>
  <c r="P59" i="4"/>
  <c r="R59" i="4" s="1"/>
  <c r="P60" i="4"/>
  <c r="R60" i="4" s="1"/>
  <c r="P61" i="4"/>
  <c r="R61" i="4" s="1"/>
  <c r="P62" i="4"/>
  <c r="R62" i="4" s="1"/>
  <c r="P63" i="4"/>
  <c r="R63" i="4" s="1"/>
  <c r="P64" i="4"/>
  <c r="R64" i="4" s="1"/>
  <c r="P65" i="4"/>
  <c r="R65" i="4" s="1"/>
  <c r="P66" i="4"/>
  <c r="R66" i="4" s="1"/>
  <c r="P67" i="4"/>
  <c r="R67" i="4" s="1"/>
  <c r="P68" i="4"/>
  <c r="R68" i="4" s="1"/>
  <c r="P69" i="4"/>
  <c r="R69" i="4" s="1"/>
  <c r="P70" i="4"/>
  <c r="R70" i="4" s="1"/>
  <c r="P71" i="4"/>
  <c r="R71" i="4" s="1"/>
  <c r="P72" i="4"/>
  <c r="R72" i="4" s="1"/>
  <c r="P73" i="4"/>
  <c r="R73" i="4" s="1"/>
  <c r="P74" i="4"/>
  <c r="R74" i="4" s="1"/>
  <c r="P75" i="4"/>
  <c r="R75" i="4" s="1"/>
  <c r="P76" i="4"/>
  <c r="R76" i="4" s="1"/>
  <c r="P77" i="4"/>
  <c r="R77" i="4" s="1"/>
  <c r="P78" i="4"/>
  <c r="R78" i="4" s="1"/>
  <c r="P79" i="4"/>
  <c r="R79" i="4" s="1"/>
  <c r="P80" i="4"/>
  <c r="R80" i="4" s="1"/>
  <c r="P81" i="4"/>
  <c r="R81" i="4" s="1"/>
  <c r="P82" i="4"/>
  <c r="R82" i="4" s="1"/>
  <c r="P83" i="4"/>
  <c r="R83" i="4" s="1"/>
  <c r="P84" i="4"/>
  <c r="R84" i="4" s="1"/>
  <c r="P85" i="4"/>
  <c r="R85" i="4" s="1"/>
  <c r="P86" i="4"/>
  <c r="R86" i="4" s="1"/>
  <c r="P87" i="4"/>
  <c r="R87" i="4" s="1"/>
  <c r="P88" i="4"/>
  <c r="R88" i="4" s="1"/>
  <c r="P89" i="4"/>
  <c r="R89" i="4" s="1"/>
  <c r="P90" i="4"/>
  <c r="R90" i="4" s="1"/>
  <c r="P91" i="4"/>
  <c r="R91" i="4" s="1"/>
  <c r="P92" i="4"/>
  <c r="R92" i="4" s="1"/>
  <c r="P93" i="4"/>
  <c r="R93" i="4" s="1"/>
  <c r="P94" i="4"/>
  <c r="R94" i="4" s="1"/>
  <c r="P95" i="4"/>
  <c r="R95" i="4" s="1"/>
  <c r="P96" i="4"/>
  <c r="R96" i="4" s="1"/>
  <c r="P97" i="4"/>
  <c r="R97" i="4" s="1"/>
  <c r="P98" i="4"/>
  <c r="R98" i="4" s="1"/>
  <c r="P99" i="4"/>
  <c r="R99" i="4" s="1"/>
  <c r="P100" i="4"/>
  <c r="R100" i="4" s="1"/>
  <c r="P101" i="4"/>
  <c r="R101" i="4" s="1"/>
  <c r="P102" i="4"/>
  <c r="R102" i="4" s="1"/>
  <c r="P103" i="4"/>
  <c r="R103" i="4" s="1"/>
  <c r="P104" i="4"/>
  <c r="R104" i="4" s="1"/>
  <c r="P105" i="4"/>
  <c r="R105" i="4" s="1"/>
  <c r="P106" i="4"/>
  <c r="R106" i="4" s="1"/>
  <c r="P107" i="4"/>
  <c r="R107" i="4" s="1"/>
  <c r="P108" i="4"/>
  <c r="R108" i="4" s="1"/>
  <c r="P109" i="4"/>
  <c r="R109" i="4" s="1"/>
  <c r="P110" i="4"/>
  <c r="R110" i="4" s="1"/>
  <c r="P111" i="4"/>
  <c r="R111" i="4" s="1"/>
  <c r="P112" i="4"/>
  <c r="R112" i="4" s="1"/>
  <c r="P113" i="4"/>
  <c r="R113" i="4" s="1"/>
  <c r="P114" i="4"/>
  <c r="R114" i="4" s="1"/>
  <c r="P115" i="4"/>
  <c r="R115" i="4" s="1"/>
  <c r="P116" i="4"/>
  <c r="R116" i="4" s="1"/>
  <c r="P117" i="4"/>
  <c r="R117" i="4" s="1"/>
  <c r="P118" i="4"/>
  <c r="R118" i="4" s="1"/>
  <c r="P119" i="4"/>
  <c r="R119" i="4" s="1"/>
  <c r="P120" i="4"/>
  <c r="R120" i="4" s="1"/>
  <c r="P121" i="4"/>
  <c r="R121" i="4" s="1"/>
  <c r="P122" i="4"/>
  <c r="R122" i="4" s="1"/>
  <c r="P123" i="4"/>
  <c r="R123" i="4" s="1"/>
  <c r="P124" i="4"/>
  <c r="R124" i="4" s="1"/>
  <c r="P125" i="4"/>
  <c r="R125" i="4" s="1"/>
  <c r="P126" i="4"/>
  <c r="R126" i="4" s="1"/>
  <c r="P127" i="4"/>
  <c r="R127" i="4" s="1"/>
  <c r="P128" i="4"/>
  <c r="R128" i="4" s="1"/>
  <c r="P129" i="4"/>
  <c r="R129" i="4" s="1"/>
  <c r="P130" i="4"/>
  <c r="R130" i="4" s="1"/>
  <c r="P131" i="4"/>
  <c r="R131" i="4" s="1"/>
  <c r="P132" i="4"/>
  <c r="R132" i="4" s="1"/>
  <c r="P133" i="4"/>
  <c r="R133" i="4" s="1"/>
  <c r="P134" i="4"/>
  <c r="R134" i="4" s="1"/>
  <c r="P135" i="4"/>
  <c r="R135" i="4" s="1"/>
  <c r="P136" i="4"/>
  <c r="R136" i="4" s="1"/>
  <c r="P137" i="4"/>
  <c r="R137" i="4" s="1"/>
  <c r="P138" i="4"/>
  <c r="R138" i="4" s="1"/>
  <c r="P139" i="4"/>
  <c r="R139" i="4" s="1"/>
  <c r="P140" i="4"/>
  <c r="R140" i="4" s="1"/>
  <c r="P141" i="4"/>
  <c r="R141" i="4" s="1"/>
  <c r="P142" i="4"/>
  <c r="R142" i="4" s="1"/>
  <c r="P143" i="4"/>
  <c r="R143" i="4" s="1"/>
  <c r="P144" i="4"/>
  <c r="R144" i="4" s="1"/>
  <c r="P145" i="4"/>
  <c r="R145" i="4" s="1"/>
  <c r="P146" i="4"/>
  <c r="R146" i="4" s="1"/>
  <c r="P147" i="4"/>
  <c r="R147" i="4" s="1"/>
  <c r="P148" i="4"/>
  <c r="R148" i="4" s="1"/>
  <c r="P7" i="4"/>
  <c r="R7" i="4" s="1"/>
  <c r="I7" i="4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7" i="3"/>
  <c r="U7" i="3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7" i="2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7" i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7" i="3"/>
  <c r="L5" i="2"/>
  <c r="AH5" i="2" s="1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7" i="2"/>
  <c r="M109" i="5" l="1"/>
  <c r="M93" i="5"/>
  <c r="M29" i="5"/>
  <c r="M13" i="5"/>
  <c r="V7" i="3"/>
  <c r="R7" i="23"/>
  <c r="W7" i="18"/>
  <c r="M145" i="5"/>
  <c r="M137" i="5"/>
  <c r="M121" i="5"/>
  <c r="M117" i="5"/>
  <c r="M113" i="5"/>
  <c r="M105" i="5"/>
  <c r="M101" i="5"/>
  <c r="M97" i="5"/>
  <c r="M89" i="5"/>
  <c r="M85" i="5"/>
  <c r="M81" i="5"/>
  <c r="M73" i="5"/>
  <c r="M69" i="5"/>
  <c r="M65" i="5"/>
  <c r="M41" i="5"/>
  <c r="M37" i="5"/>
  <c r="M33" i="5"/>
  <c r="M25" i="5"/>
  <c r="M21" i="5"/>
  <c r="M17" i="5"/>
  <c r="M9" i="5"/>
  <c r="X147" i="5"/>
  <c r="X143" i="5"/>
  <c r="X139" i="5"/>
  <c r="X135" i="5"/>
  <c r="X131" i="5"/>
  <c r="X127" i="5"/>
  <c r="X123" i="5"/>
  <c r="X119" i="5"/>
  <c r="X115" i="5"/>
  <c r="X111" i="5"/>
  <c r="X107" i="5"/>
  <c r="X103" i="5"/>
  <c r="X99" i="5"/>
  <c r="X95" i="5"/>
  <c r="X91" i="5"/>
  <c r="X87" i="5"/>
  <c r="X83" i="5"/>
  <c r="X79" i="5"/>
  <c r="X75" i="5"/>
  <c r="X71" i="5"/>
  <c r="X67" i="5"/>
  <c r="X63" i="5"/>
  <c r="X59" i="5"/>
  <c r="X55" i="5"/>
  <c r="X47" i="5"/>
  <c r="X43" i="5"/>
  <c r="X39" i="5"/>
  <c r="X35" i="5"/>
  <c r="X31" i="5"/>
  <c r="X27" i="5"/>
  <c r="X23" i="5"/>
  <c r="X19" i="5"/>
  <c r="X15" i="5"/>
  <c r="X11" i="5"/>
  <c r="M148" i="5"/>
  <c r="M144" i="5"/>
  <c r="M140" i="5"/>
  <c r="M136" i="5"/>
  <c r="M132" i="5"/>
  <c r="M128" i="5"/>
  <c r="M124" i="5"/>
  <c r="M120" i="5"/>
  <c r="M116" i="5"/>
  <c r="M112" i="5"/>
  <c r="M108" i="5"/>
  <c r="M104" i="5"/>
  <c r="M100" i="5"/>
  <c r="M96" i="5"/>
  <c r="M92" i="5"/>
  <c r="M88" i="5"/>
  <c r="M84" i="5"/>
  <c r="M80" i="5"/>
  <c r="M76" i="5"/>
  <c r="M72" i="5"/>
  <c r="M68" i="5"/>
  <c r="M64" i="5"/>
  <c r="M48" i="5"/>
  <c r="M40" i="5"/>
  <c r="M36" i="5"/>
  <c r="M32" i="5"/>
  <c r="M28" i="5"/>
  <c r="M24" i="5"/>
  <c r="M20" i="5"/>
  <c r="M16" i="5"/>
  <c r="M12" i="5"/>
  <c r="M7" i="5"/>
  <c r="M141" i="5"/>
  <c r="M125" i="5"/>
  <c r="M133" i="5"/>
  <c r="M57" i="5"/>
  <c r="X7" i="5"/>
  <c r="X145" i="5"/>
  <c r="X141" i="5"/>
  <c r="X137" i="5"/>
  <c r="X133" i="5"/>
  <c r="X129" i="5"/>
  <c r="X125" i="5"/>
  <c r="X121" i="5"/>
  <c r="X117" i="5"/>
  <c r="X113" i="5"/>
  <c r="X109" i="5"/>
  <c r="X105" i="5"/>
  <c r="X101" i="5"/>
  <c r="X97" i="5"/>
  <c r="X93" i="5"/>
  <c r="X89" i="5"/>
  <c r="X85" i="5"/>
  <c r="X81" i="5"/>
  <c r="X77" i="5"/>
  <c r="X73" i="5"/>
  <c r="X69" i="5"/>
  <c r="X65" i="5"/>
  <c r="X61" i="5"/>
  <c r="X57" i="5"/>
  <c r="X53" i="5"/>
  <c r="X49" i="5"/>
  <c r="X45" i="5"/>
  <c r="X41" i="5"/>
  <c r="X37" i="5"/>
  <c r="X33" i="5"/>
  <c r="X29" i="5"/>
  <c r="X25" i="5"/>
  <c r="X21" i="5"/>
  <c r="X17" i="5"/>
  <c r="X13" i="5"/>
  <c r="X9" i="5"/>
  <c r="V147" i="2"/>
  <c r="V143" i="2"/>
  <c r="V139" i="2"/>
  <c r="V135" i="2"/>
  <c r="V131" i="2"/>
  <c r="V127" i="2"/>
  <c r="V123" i="2"/>
  <c r="V119" i="2"/>
  <c r="V115" i="2"/>
  <c r="V111" i="2"/>
  <c r="V107" i="2"/>
  <c r="V103" i="2"/>
  <c r="V99" i="2"/>
  <c r="V95" i="2"/>
  <c r="V91" i="2"/>
  <c r="V87" i="2"/>
  <c r="V83" i="2"/>
  <c r="V79" i="2"/>
  <c r="V75" i="2"/>
  <c r="V71" i="2"/>
  <c r="V67" i="2"/>
  <c r="V63" i="2"/>
  <c r="V59" i="2"/>
  <c r="V55" i="2"/>
  <c r="V51" i="2"/>
  <c r="V47" i="2"/>
  <c r="V43" i="2"/>
  <c r="V39" i="2"/>
  <c r="V35" i="2"/>
  <c r="V31" i="2"/>
  <c r="V27" i="2"/>
  <c r="V23" i="2"/>
  <c r="V19" i="2"/>
  <c r="V15" i="2"/>
  <c r="V11" i="2"/>
  <c r="V146" i="2"/>
  <c r="V142" i="2"/>
  <c r="V138" i="2"/>
  <c r="V134" i="2"/>
  <c r="V130" i="2"/>
  <c r="V126" i="2"/>
  <c r="V122" i="2"/>
  <c r="V118" i="2"/>
  <c r="V114" i="2"/>
  <c r="V110" i="2"/>
  <c r="V106" i="2"/>
  <c r="V102" i="2"/>
  <c r="V98" i="2"/>
  <c r="V94" i="2"/>
  <c r="V90" i="2"/>
  <c r="V86" i="2"/>
  <c r="V82" i="2"/>
  <c r="V78" i="2"/>
  <c r="V74" i="2"/>
  <c r="V70" i="2"/>
  <c r="V66" i="2"/>
  <c r="V62" i="2"/>
  <c r="V58" i="2"/>
  <c r="V54" i="2"/>
  <c r="V50" i="2"/>
  <c r="V46" i="2"/>
  <c r="V42" i="2"/>
  <c r="V38" i="2"/>
  <c r="V34" i="2"/>
  <c r="V30" i="2"/>
  <c r="V26" i="2"/>
  <c r="V22" i="2"/>
  <c r="V18" i="2"/>
  <c r="V14" i="2"/>
  <c r="V10" i="2"/>
  <c r="V7" i="2"/>
  <c r="V145" i="2"/>
  <c r="V141" i="2"/>
  <c r="V137" i="2"/>
  <c r="V133" i="2"/>
  <c r="V129" i="2"/>
  <c r="V125" i="2"/>
  <c r="V121" i="2"/>
  <c r="V117" i="2"/>
  <c r="V113" i="2"/>
  <c r="V109" i="2"/>
  <c r="V105" i="2"/>
  <c r="V101" i="2"/>
  <c r="V97" i="2"/>
  <c r="V93" i="2"/>
  <c r="V89" i="2"/>
  <c r="V85" i="2"/>
  <c r="V81" i="2"/>
  <c r="V77" i="2"/>
  <c r="V73" i="2"/>
  <c r="V69" i="2"/>
  <c r="V65" i="2"/>
  <c r="V61" i="2"/>
  <c r="V57" i="2"/>
  <c r="V53" i="2"/>
  <c r="V49" i="2"/>
  <c r="V45" i="2"/>
  <c r="V41" i="2"/>
  <c r="V37" i="2"/>
  <c r="V33" i="2"/>
  <c r="V29" i="2"/>
  <c r="V25" i="2"/>
  <c r="V21" i="2"/>
  <c r="V17" i="2"/>
  <c r="V13" i="2"/>
  <c r="V9" i="2"/>
  <c r="V148" i="2"/>
  <c r="V144" i="2"/>
  <c r="V140" i="2"/>
  <c r="V136" i="2"/>
  <c r="V132" i="2"/>
  <c r="V128" i="2"/>
  <c r="V124" i="2"/>
  <c r="V120" i="2"/>
  <c r="V116" i="2"/>
  <c r="V112" i="2"/>
  <c r="V108" i="2"/>
  <c r="V104" i="2"/>
  <c r="V100" i="2"/>
  <c r="V96" i="2"/>
  <c r="V92" i="2"/>
  <c r="V88" i="2"/>
  <c r="V84" i="2"/>
  <c r="V80" i="2"/>
  <c r="V76" i="2"/>
  <c r="V72" i="2"/>
  <c r="V68" i="2"/>
  <c r="V64" i="2"/>
  <c r="V60" i="2"/>
  <c r="V56" i="2"/>
  <c r="V52" i="2"/>
  <c r="V48" i="2"/>
  <c r="V44" i="2"/>
  <c r="V40" i="2"/>
  <c r="V36" i="2"/>
  <c r="V32" i="2"/>
  <c r="V28" i="2"/>
  <c r="V24" i="2"/>
  <c r="V20" i="2"/>
  <c r="V16" i="2"/>
  <c r="V12" i="2"/>
  <c r="V8" i="2"/>
  <c r="L7" i="2"/>
  <c r="L145" i="2"/>
  <c r="L141" i="2"/>
  <c r="L137" i="2"/>
  <c r="L133" i="2"/>
  <c r="L129" i="2"/>
  <c r="L125" i="2"/>
  <c r="L121" i="2"/>
  <c r="L117" i="2"/>
  <c r="L113" i="2"/>
  <c r="L109" i="2"/>
  <c r="L105" i="2"/>
  <c r="L101" i="2"/>
  <c r="L97" i="2"/>
  <c r="L93" i="2"/>
  <c r="L89" i="2"/>
  <c r="L85" i="2"/>
  <c r="L81" i="2"/>
  <c r="L77" i="2"/>
  <c r="L73" i="2"/>
  <c r="L69" i="2"/>
  <c r="L65" i="2"/>
  <c r="L61" i="2"/>
  <c r="L57" i="2"/>
  <c r="L53" i="2"/>
  <c r="L49" i="2"/>
  <c r="L45" i="2"/>
  <c r="L41" i="2"/>
  <c r="L37" i="2"/>
  <c r="L33" i="2"/>
  <c r="L29" i="2"/>
  <c r="L25" i="2"/>
  <c r="L21" i="2"/>
  <c r="L17" i="2"/>
  <c r="L13" i="2"/>
  <c r="L9" i="2"/>
  <c r="L146" i="2"/>
  <c r="L142" i="2"/>
  <c r="L138" i="2"/>
  <c r="AH138" i="2" s="1"/>
  <c r="L134" i="2"/>
  <c r="L130" i="2"/>
  <c r="L126" i="2"/>
  <c r="L122" i="2"/>
  <c r="L118" i="2"/>
  <c r="L114" i="2"/>
  <c r="L110" i="2"/>
  <c r="L106" i="2"/>
  <c r="L102" i="2"/>
  <c r="L98" i="2"/>
  <c r="L94" i="2"/>
  <c r="L90" i="2"/>
  <c r="L86" i="2"/>
  <c r="L82" i="2"/>
  <c r="L78" i="2"/>
  <c r="L74" i="2"/>
  <c r="L70" i="2"/>
  <c r="L66" i="2"/>
  <c r="L62" i="2"/>
  <c r="L58" i="2"/>
  <c r="L54" i="2"/>
  <c r="L50" i="2"/>
  <c r="L46" i="2"/>
  <c r="L42" i="2"/>
  <c r="L38" i="2"/>
  <c r="L34" i="2"/>
  <c r="L30" i="2"/>
  <c r="L26" i="2"/>
  <c r="L22" i="2"/>
  <c r="L18" i="2"/>
  <c r="L14" i="2"/>
  <c r="L10" i="2"/>
  <c r="W7" i="1"/>
  <c r="W145" i="1"/>
  <c r="W141" i="1"/>
  <c r="W137" i="1"/>
  <c r="W133" i="1"/>
  <c r="W129" i="1"/>
  <c r="W125" i="1"/>
  <c r="W121" i="1"/>
  <c r="W117" i="1"/>
  <c r="W113" i="1"/>
  <c r="W109" i="1"/>
  <c r="W105" i="1"/>
  <c r="W101" i="1"/>
  <c r="W97" i="1"/>
  <c r="W93" i="1"/>
  <c r="W89" i="1"/>
  <c r="W85" i="1"/>
  <c r="W81" i="1"/>
  <c r="W77" i="1"/>
  <c r="W73" i="1"/>
  <c r="W69" i="1"/>
  <c r="W65" i="1"/>
  <c r="W61" i="1"/>
  <c r="W57" i="1"/>
  <c r="W53" i="1"/>
  <c r="W49" i="1"/>
  <c r="W45" i="1"/>
  <c r="W41" i="1"/>
  <c r="W37" i="1"/>
  <c r="W33" i="1"/>
  <c r="W29" i="1"/>
  <c r="W25" i="1"/>
  <c r="W21" i="1"/>
  <c r="W17" i="1"/>
  <c r="W13" i="1"/>
  <c r="W9" i="1"/>
  <c r="W148" i="1"/>
  <c r="W144" i="1"/>
  <c r="W140" i="1"/>
  <c r="W136" i="1"/>
  <c r="W132" i="1"/>
  <c r="W128" i="1"/>
  <c r="W124" i="1"/>
  <c r="W120" i="1"/>
  <c r="W116" i="1"/>
  <c r="W112" i="1"/>
  <c r="W108" i="1"/>
  <c r="W104" i="1"/>
  <c r="W100" i="1"/>
  <c r="W96" i="1"/>
  <c r="W92" i="1"/>
  <c r="W88" i="1"/>
  <c r="W84" i="1"/>
  <c r="W80" i="1"/>
  <c r="W76" i="1"/>
  <c r="W72" i="1"/>
  <c r="W68" i="1"/>
  <c r="W64" i="1"/>
  <c r="W60" i="1"/>
  <c r="W56" i="1"/>
  <c r="W52" i="1"/>
  <c r="W48" i="1"/>
  <c r="W44" i="1"/>
  <c r="W40" i="1"/>
  <c r="W36" i="1"/>
  <c r="W32" i="1"/>
  <c r="W28" i="1"/>
  <c r="W24" i="1"/>
  <c r="W20" i="1"/>
  <c r="W16" i="1"/>
  <c r="W12" i="1"/>
  <c r="W8" i="1"/>
  <c r="W147" i="1"/>
  <c r="W143" i="1"/>
  <c r="W139" i="1"/>
  <c r="W135" i="1"/>
  <c r="W131" i="1"/>
  <c r="W127" i="1"/>
  <c r="W123" i="1"/>
  <c r="W119" i="1"/>
  <c r="W115" i="1"/>
  <c r="W111" i="1"/>
  <c r="W107" i="1"/>
  <c r="W103" i="1"/>
  <c r="W99" i="1"/>
  <c r="W95" i="1"/>
  <c r="W91" i="1"/>
  <c r="W87" i="1"/>
  <c r="W83" i="1"/>
  <c r="W79" i="1"/>
  <c r="W75" i="1"/>
  <c r="W71" i="1"/>
  <c r="W67" i="1"/>
  <c r="W63" i="1"/>
  <c r="W59" i="1"/>
  <c r="W55" i="1"/>
  <c r="W51" i="1"/>
  <c r="W47" i="1"/>
  <c r="W43" i="1"/>
  <c r="W39" i="1"/>
  <c r="W35" i="1"/>
  <c r="W31" i="1"/>
  <c r="W27" i="1"/>
  <c r="W23" i="1"/>
  <c r="W19" i="1"/>
  <c r="W15" i="1"/>
  <c r="W11" i="1"/>
  <c r="W146" i="1"/>
  <c r="W142" i="1"/>
  <c r="W138" i="1"/>
  <c r="W134" i="1"/>
  <c r="W130" i="1"/>
  <c r="W126" i="1"/>
  <c r="W122" i="1"/>
  <c r="W118" i="1"/>
  <c r="W114" i="1"/>
  <c r="W110" i="1"/>
  <c r="W106" i="1"/>
  <c r="W102" i="1"/>
  <c r="W98" i="1"/>
  <c r="W94" i="1"/>
  <c r="W90" i="1"/>
  <c r="W86" i="1"/>
  <c r="W82" i="1"/>
  <c r="W78" i="1"/>
  <c r="W74" i="1"/>
  <c r="W70" i="1"/>
  <c r="W66" i="1"/>
  <c r="W62" i="1"/>
  <c r="W58" i="1"/>
  <c r="W54" i="1"/>
  <c r="W50" i="1"/>
  <c r="W46" i="1"/>
  <c r="W42" i="1"/>
  <c r="W38" i="1"/>
  <c r="W34" i="1"/>
  <c r="W30" i="1"/>
  <c r="W26" i="1"/>
  <c r="W22" i="1"/>
  <c r="W18" i="1"/>
  <c r="W14" i="1"/>
  <c r="W10" i="1"/>
  <c r="X142" i="5"/>
  <c r="X134" i="5"/>
  <c r="X126" i="5"/>
  <c r="X114" i="5"/>
  <c r="X106" i="5"/>
  <c r="X98" i="5"/>
  <c r="X90" i="5"/>
  <c r="X82" i="5"/>
  <c r="X74" i="5"/>
  <c r="X66" i="5"/>
  <c r="X58" i="5"/>
  <c r="X50" i="5"/>
  <c r="X42" i="5"/>
  <c r="X34" i="5"/>
  <c r="X26" i="5"/>
  <c r="X18" i="5"/>
  <c r="X10" i="5"/>
  <c r="M56" i="5"/>
  <c r="M8" i="5"/>
  <c r="X148" i="5"/>
  <c r="X140" i="5"/>
  <c r="X136" i="5"/>
  <c r="X132" i="5"/>
  <c r="X128" i="5"/>
  <c r="X124" i="5"/>
  <c r="X120" i="5"/>
  <c r="X116" i="5"/>
  <c r="X112" i="5"/>
  <c r="X108" i="5"/>
  <c r="X104" i="5"/>
  <c r="X100" i="5"/>
  <c r="X96" i="5"/>
  <c r="X92" i="5"/>
  <c r="X88" i="5"/>
  <c r="X84" i="5"/>
  <c r="X80" i="5"/>
  <c r="X76" i="5"/>
  <c r="X72" i="5"/>
  <c r="X68" i="5"/>
  <c r="X64" i="5"/>
  <c r="X60" i="5"/>
  <c r="X56" i="5"/>
  <c r="X52" i="5"/>
  <c r="X48" i="5"/>
  <c r="X44" i="5"/>
  <c r="X40" i="5"/>
  <c r="X36" i="5"/>
  <c r="X32" i="5"/>
  <c r="X28" i="5"/>
  <c r="X24" i="5"/>
  <c r="X20" i="5"/>
  <c r="X16" i="5"/>
  <c r="X12" i="5"/>
  <c r="X8" i="5"/>
  <c r="X146" i="5"/>
  <c r="X138" i="5"/>
  <c r="X130" i="5"/>
  <c r="X122" i="5"/>
  <c r="X118" i="5"/>
  <c r="X110" i="5"/>
  <c r="X102" i="5"/>
  <c r="X94" i="5"/>
  <c r="X86" i="5"/>
  <c r="X78" i="5"/>
  <c r="X70" i="5"/>
  <c r="X62" i="5"/>
  <c r="X54" i="5"/>
  <c r="X46" i="5"/>
  <c r="X38" i="5"/>
  <c r="X30" i="5"/>
  <c r="X22" i="5"/>
  <c r="X14" i="5"/>
  <c r="M61" i="5"/>
  <c r="M53" i="5"/>
  <c r="M45" i="5"/>
  <c r="X144" i="5"/>
  <c r="L148" i="2"/>
  <c r="L144" i="2"/>
  <c r="L140" i="2"/>
  <c r="L136" i="2"/>
  <c r="L132" i="2"/>
  <c r="L128" i="2"/>
  <c r="L124" i="2"/>
  <c r="L120" i="2"/>
  <c r="L116" i="2"/>
  <c r="L112" i="2"/>
  <c r="L108" i="2"/>
  <c r="L104" i="2"/>
  <c r="L100" i="2"/>
  <c r="L96" i="2"/>
  <c r="L92" i="2"/>
  <c r="L88" i="2"/>
  <c r="L84" i="2"/>
  <c r="L80" i="2"/>
  <c r="L76" i="2"/>
  <c r="L72" i="2"/>
  <c r="L68" i="2"/>
  <c r="L64" i="2"/>
  <c r="L60" i="2"/>
  <c r="L56" i="2"/>
  <c r="L52" i="2"/>
  <c r="L48" i="2"/>
  <c r="L44" i="2"/>
  <c r="L40" i="2"/>
  <c r="L36" i="2"/>
  <c r="L32" i="2"/>
  <c r="L28" i="2"/>
  <c r="L24" i="2"/>
  <c r="L20" i="2"/>
  <c r="L16" i="2"/>
  <c r="L12" i="2"/>
  <c r="L147" i="2"/>
  <c r="L143" i="2"/>
  <c r="L139" i="2"/>
  <c r="L135" i="2"/>
  <c r="L131" i="2"/>
  <c r="L127" i="2"/>
  <c r="L123" i="2"/>
  <c r="L119" i="2"/>
  <c r="L115" i="2"/>
  <c r="L111" i="2"/>
  <c r="L107" i="2"/>
  <c r="L103" i="2"/>
  <c r="L99" i="2"/>
  <c r="L95" i="2"/>
  <c r="L91" i="2"/>
  <c r="L87" i="2"/>
  <c r="L83" i="2"/>
  <c r="L79" i="2"/>
  <c r="L75" i="2"/>
  <c r="L71" i="2"/>
  <c r="L67" i="2"/>
  <c r="L63" i="2"/>
  <c r="L59" i="2"/>
  <c r="L55" i="2"/>
  <c r="L51" i="2"/>
  <c r="L47" i="2"/>
  <c r="L43" i="2"/>
  <c r="L39" i="2"/>
  <c r="L35" i="2"/>
  <c r="L31" i="2"/>
  <c r="L27" i="2"/>
  <c r="L23" i="2"/>
  <c r="L19" i="2"/>
  <c r="L15" i="2"/>
  <c r="L11" i="2"/>
  <c r="S7" i="21"/>
  <c r="L8" i="2"/>
  <c r="M60" i="5"/>
  <c r="M52" i="5"/>
  <c r="M44" i="5"/>
  <c r="M147" i="5"/>
  <c r="M143" i="5"/>
  <c r="M139" i="5"/>
  <c r="M135" i="5"/>
  <c r="M131" i="5"/>
  <c r="M127" i="5"/>
  <c r="M123" i="5"/>
  <c r="M119" i="5"/>
  <c r="M115" i="5"/>
  <c r="M111" i="5"/>
  <c r="M107" i="5"/>
  <c r="M103" i="5"/>
  <c r="M99" i="5"/>
  <c r="M95" i="5"/>
  <c r="M91" i="5"/>
  <c r="M87" i="5"/>
  <c r="M83" i="5"/>
  <c r="M79" i="5"/>
  <c r="M75" i="5"/>
  <c r="M71" i="5"/>
  <c r="M67" i="5"/>
  <c r="M63" i="5"/>
  <c r="M59" i="5"/>
  <c r="M55" i="5"/>
  <c r="M47" i="5"/>
  <c r="M43" i="5"/>
  <c r="M39" i="5"/>
  <c r="M35" i="5"/>
  <c r="M31" i="5"/>
  <c r="M27" i="5"/>
  <c r="M23" i="5"/>
  <c r="M19" i="5"/>
  <c r="M15" i="5"/>
  <c r="M11" i="5"/>
  <c r="M146" i="5"/>
  <c r="M142" i="5"/>
  <c r="M138" i="5"/>
  <c r="AJ138" i="5" s="1"/>
  <c r="M134" i="5"/>
  <c r="M130" i="5"/>
  <c r="M126" i="5"/>
  <c r="M122" i="5"/>
  <c r="M118" i="5"/>
  <c r="M114" i="5"/>
  <c r="M110" i="5"/>
  <c r="M106" i="5"/>
  <c r="M102" i="5"/>
  <c r="M98" i="5"/>
  <c r="M94" i="5"/>
  <c r="M90" i="5"/>
  <c r="M86" i="5"/>
  <c r="M82" i="5"/>
  <c r="M78" i="5"/>
  <c r="M74" i="5"/>
  <c r="M70" i="5"/>
  <c r="M66" i="5"/>
  <c r="M62" i="5"/>
  <c r="M58" i="5"/>
  <c r="M54" i="5"/>
  <c r="M50" i="5"/>
  <c r="M46" i="5"/>
  <c r="M42" i="5"/>
  <c r="M38" i="5"/>
  <c r="M34" i="5"/>
  <c r="M30" i="5"/>
  <c r="M26" i="5"/>
  <c r="M22" i="5"/>
  <c r="M18" i="5"/>
  <c r="M14" i="5"/>
  <c r="M10" i="5"/>
  <c r="L7" i="1"/>
  <c r="K7" i="1"/>
  <c r="U8" i="24" l="1"/>
  <c r="U9" i="24"/>
  <c r="U10" i="24"/>
  <c r="U11" i="24"/>
  <c r="U12" i="24"/>
  <c r="U13" i="24"/>
  <c r="U14" i="24"/>
  <c r="U15" i="24"/>
  <c r="U16" i="24"/>
  <c r="U17" i="24"/>
  <c r="U18" i="24"/>
  <c r="U19" i="24"/>
  <c r="U20" i="24"/>
  <c r="U21" i="24"/>
  <c r="U22" i="24"/>
  <c r="U23" i="24"/>
  <c r="U24" i="24"/>
  <c r="U25" i="24"/>
  <c r="U26" i="24"/>
  <c r="U27" i="24"/>
  <c r="U28" i="24"/>
  <c r="U29" i="24"/>
  <c r="U30" i="24"/>
  <c r="U31" i="24"/>
  <c r="U32" i="24"/>
  <c r="U33" i="24"/>
  <c r="U34" i="24"/>
  <c r="U35" i="24"/>
  <c r="U36" i="24"/>
  <c r="U37" i="24"/>
  <c r="U38" i="24"/>
  <c r="U39" i="24"/>
  <c r="U40" i="24"/>
  <c r="U41" i="24"/>
  <c r="U42" i="24"/>
  <c r="U43" i="24"/>
  <c r="U44" i="24"/>
  <c r="U45" i="24"/>
  <c r="U46" i="24"/>
  <c r="U47" i="24"/>
  <c r="U48" i="24"/>
  <c r="U49" i="24"/>
  <c r="U50" i="24"/>
  <c r="U51" i="24"/>
  <c r="U52" i="24"/>
  <c r="U53" i="24"/>
  <c r="U54" i="24"/>
  <c r="U55" i="24"/>
  <c r="U56" i="24"/>
  <c r="U57" i="24"/>
  <c r="U58" i="24"/>
  <c r="U59" i="24"/>
  <c r="U60" i="24"/>
  <c r="U61" i="24"/>
  <c r="U62" i="24"/>
  <c r="U63" i="24"/>
  <c r="U64" i="24"/>
  <c r="U65" i="24"/>
  <c r="U66" i="24"/>
  <c r="U67" i="24"/>
  <c r="U68" i="24"/>
  <c r="U69" i="24"/>
  <c r="U70" i="24"/>
  <c r="U71" i="24"/>
  <c r="U72" i="24"/>
  <c r="U73" i="24"/>
  <c r="U74" i="24"/>
  <c r="U75" i="24"/>
  <c r="W75" i="24" s="1"/>
  <c r="U76" i="24"/>
  <c r="U77" i="24"/>
  <c r="U78" i="24"/>
  <c r="U79" i="24"/>
  <c r="U80" i="24"/>
  <c r="U81" i="24"/>
  <c r="U82" i="24"/>
  <c r="U83" i="24"/>
  <c r="U84" i="24"/>
  <c r="U85" i="24"/>
  <c r="U86" i="24"/>
  <c r="U87" i="24"/>
  <c r="U88" i="24"/>
  <c r="U89" i="24"/>
  <c r="U90" i="24"/>
  <c r="U91" i="24"/>
  <c r="U92" i="24"/>
  <c r="U93" i="24"/>
  <c r="U94" i="24"/>
  <c r="U95" i="24"/>
  <c r="U96" i="24"/>
  <c r="U97" i="24"/>
  <c r="U98" i="24"/>
  <c r="U99" i="24"/>
  <c r="U100" i="24"/>
  <c r="U101" i="24"/>
  <c r="U102" i="24"/>
  <c r="U103" i="24"/>
  <c r="U104" i="24"/>
  <c r="U105" i="24"/>
  <c r="U106" i="24"/>
  <c r="U107" i="24"/>
  <c r="U108" i="24"/>
  <c r="U109" i="24"/>
  <c r="U110" i="24"/>
  <c r="U111" i="24"/>
  <c r="U112" i="24"/>
  <c r="U113" i="24"/>
  <c r="U114" i="24"/>
  <c r="U115" i="24"/>
  <c r="U116" i="24"/>
  <c r="U117" i="24"/>
  <c r="U118" i="24"/>
  <c r="U119" i="24"/>
  <c r="U120" i="24"/>
  <c r="U121" i="24"/>
  <c r="U122" i="24"/>
  <c r="U123" i="24"/>
  <c r="U124" i="24"/>
  <c r="U125" i="24"/>
  <c r="U126" i="24"/>
  <c r="U127" i="24"/>
  <c r="U128" i="24"/>
  <c r="U129" i="24"/>
  <c r="U130" i="24"/>
  <c r="U131" i="24"/>
  <c r="U132" i="24"/>
  <c r="U133" i="24"/>
  <c r="U134" i="24"/>
  <c r="U135" i="24"/>
  <c r="U136" i="24"/>
  <c r="U137" i="24"/>
  <c r="U138" i="24"/>
  <c r="U139" i="24"/>
  <c r="U140" i="24"/>
  <c r="U141" i="24"/>
  <c r="U142" i="24"/>
  <c r="U143" i="24"/>
  <c r="U144" i="24"/>
  <c r="U145" i="24"/>
  <c r="U146" i="24"/>
  <c r="U147" i="24"/>
  <c r="U148" i="24"/>
  <c r="U7" i="24"/>
  <c r="W7" i="24" s="1"/>
  <c r="K7" i="24"/>
  <c r="J7" i="24"/>
  <c r="J7" i="21"/>
  <c r="I7" i="20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7" i="3"/>
  <c r="L138" i="1"/>
  <c r="K138" i="1"/>
  <c r="U138" i="3"/>
  <c r="V138" i="3" s="1"/>
  <c r="AH138" i="3" s="1"/>
  <c r="K138" i="3"/>
  <c r="I138" i="4"/>
  <c r="AD138" i="4" s="1"/>
  <c r="H138" i="16"/>
  <c r="G138" i="16"/>
  <c r="F138" i="16"/>
  <c r="K138" i="19"/>
  <c r="J138" i="19"/>
  <c r="I138" i="20"/>
  <c r="AD138" i="20" s="1"/>
  <c r="I139" i="20"/>
  <c r="J138" i="21"/>
  <c r="I138" i="22"/>
  <c r="I139" i="22"/>
  <c r="I138" i="23"/>
  <c r="I139" i="23"/>
  <c r="K138" i="24"/>
  <c r="K139" i="24"/>
  <c r="J138" i="24"/>
  <c r="J139" i="24"/>
  <c r="H138" i="26"/>
  <c r="G138" i="26"/>
  <c r="F138" i="26"/>
  <c r="E137" i="25"/>
  <c r="D137" i="25"/>
  <c r="H138" i="25" l="1"/>
  <c r="R139" i="22"/>
  <c r="F138" i="25"/>
  <c r="G138" i="25"/>
  <c r="W138" i="18"/>
  <c r="M138" i="1"/>
  <c r="AI138" i="1" s="1"/>
  <c r="W138" i="24"/>
  <c r="AI138" i="24" s="1"/>
  <c r="R138" i="23"/>
  <c r="AD138" i="23" s="1"/>
  <c r="R138" i="22"/>
  <c r="AD138" i="22" s="1"/>
  <c r="S138" i="21"/>
  <c r="AE138" i="21" s="1"/>
  <c r="W138" i="19"/>
  <c r="L138" i="19"/>
  <c r="AI138" i="19" s="1"/>
  <c r="D138" i="26"/>
  <c r="L138" i="18"/>
  <c r="L7" i="18"/>
  <c r="AJ138" i="18" l="1"/>
  <c r="D138" i="16"/>
  <c r="D138" i="25" s="1"/>
  <c r="E138" i="16"/>
  <c r="I138" i="16" s="1"/>
  <c r="E138" i="26"/>
  <c r="I138" i="26" s="1"/>
  <c r="E138" i="25" l="1"/>
  <c r="W144" i="24"/>
  <c r="W148" i="24"/>
  <c r="W12" i="24"/>
  <c r="W15" i="24"/>
  <c r="W16" i="24"/>
  <c r="W20" i="24"/>
  <c r="W23" i="24"/>
  <c r="W24" i="24"/>
  <c r="W27" i="24"/>
  <c r="W28" i="24"/>
  <c r="W32" i="24"/>
  <c r="W35" i="24"/>
  <c r="W36" i="24"/>
  <c r="W39" i="24"/>
  <c r="W40" i="24"/>
  <c r="W43" i="24"/>
  <c r="W44" i="24"/>
  <c r="W47" i="24"/>
  <c r="W48" i="24"/>
  <c r="W51" i="24"/>
  <c r="W52" i="24"/>
  <c r="W55" i="24"/>
  <c r="W56" i="24"/>
  <c r="W59" i="24"/>
  <c r="W60" i="24"/>
  <c r="W63" i="24"/>
  <c r="W64" i="24"/>
  <c r="W67" i="24"/>
  <c r="W68" i="24"/>
  <c r="W71" i="24"/>
  <c r="W72" i="24"/>
  <c r="W76" i="24"/>
  <c r="W79" i="24"/>
  <c r="W80" i="24"/>
  <c r="W83" i="24"/>
  <c r="W84" i="24"/>
  <c r="W87" i="24"/>
  <c r="W88" i="24"/>
  <c r="W91" i="24"/>
  <c r="W92" i="24"/>
  <c r="W95" i="24"/>
  <c r="W96" i="24"/>
  <c r="W99" i="24"/>
  <c r="W100" i="24"/>
  <c r="W103" i="24"/>
  <c r="W104" i="24"/>
  <c r="W107" i="24"/>
  <c r="W108" i="24"/>
  <c r="W111" i="24"/>
  <c r="W112" i="24"/>
  <c r="W115" i="24"/>
  <c r="W116" i="24"/>
  <c r="W119" i="24"/>
  <c r="W127" i="24"/>
  <c r="W128" i="24"/>
  <c r="W131" i="24"/>
  <c r="W132" i="24"/>
  <c r="W135" i="24"/>
  <c r="W136" i="24"/>
  <c r="W139" i="24"/>
  <c r="W140" i="24"/>
  <c r="W141" i="24"/>
  <c r="W142" i="24"/>
  <c r="W145" i="24"/>
  <c r="W146" i="24"/>
  <c r="R5" i="23"/>
  <c r="AD5" i="23" s="1"/>
  <c r="R5" i="22"/>
  <c r="AD5" i="22" s="1"/>
  <c r="S139" i="21"/>
  <c r="S5" i="21"/>
  <c r="AE5" i="21" s="1"/>
  <c r="W9" i="19"/>
  <c r="W13" i="19"/>
  <c r="W17" i="19"/>
  <c r="W25" i="19"/>
  <c r="W33" i="19"/>
  <c r="W41" i="19"/>
  <c r="W45" i="19"/>
  <c r="W49" i="19"/>
  <c r="W65" i="19"/>
  <c r="W73" i="19"/>
  <c r="W77" i="19"/>
  <c r="W81" i="19"/>
  <c r="W89" i="19"/>
  <c r="W97" i="19"/>
  <c r="W105" i="19"/>
  <c r="W109" i="19"/>
  <c r="W113" i="19"/>
  <c r="W121" i="19"/>
  <c r="W129" i="19"/>
  <c r="W137" i="19"/>
  <c r="W142" i="19"/>
  <c r="W146" i="19"/>
  <c r="W9" i="18"/>
  <c r="W8" i="18"/>
  <c r="W12" i="18"/>
  <c r="W13" i="18"/>
  <c r="W15" i="18"/>
  <c r="W16" i="18"/>
  <c r="W17" i="18"/>
  <c r="W20" i="18"/>
  <c r="W21" i="18"/>
  <c r="W23" i="18"/>
  <c r="W24" i="18"/>
  <c r="W25" i="18"/>
  <c r="W28" i="18"/>
  <c r="W29" i="18"/>
  <c r="W32" i="18"/>
  <c r="W33" i="18"/>
  <c r="W36" i="18"/>
  <c r="W37" i="18"/>
  <c r="W39" i="18"/>
  <c r="W40" i="18"/>
  <c r="W41" i="18"/>
  <c r="W44" i="18"/>
  <c r="W45" i="18"/>
  <c r="W47" i="18"/>
  <c r="W48" i="18"/>
  <c r="W49" i="18"/>
  <c r="W52" i="18"/>
  <c r="W53" i="18"/>
  <c r="W55" i="18"/>
  <c r="W56" i="18"/>
  <c r="W57" i="18"/>
  <c r="W60" i="18"/>
  <c r="W61" i="18"/>
  <c r="W64" i="18"/>
  <c r="W65" i="18"/>
  <c r="W68" i="18"/>
  <c r="W69" i="18"/>
  <c r="W72" i="18"/>
  <c r="W73" i="18"/>
  <c r="W76" i="18"/>
  <c r="W77" i="18"/>
  <c r="W79" i="18"/>
  <c r="W80" i="18"/>
  <c r="W81" i="18"/>
  <c r="W84" i="18"/>
  <c r="W85" i="18"/>
  <c r="W87" i="18"/>
  <c r="W88" i="18"/>
  <c r="W89" i="18"/>
  <c r="W92" i="18"/>
  <c r="W93" i="18"/>
  <c r="W95" i="18"/>
  <c r="W96" i="18"/>
  <c r="W97" i="18"/>
  <c r="W100" i="18"/>
  <c r="W101" i="18"/>
  <c r="W103" i="18"/>
  <c r="W104" i="18"/>
  <c r="W105" i="18"/>
  <c r="W108" i="18"/>
  <c r="W109" i="18"/>
  <c r="W111" i="18"/>
  <c r="W112" i="18"/>
  <c r="W113" i="18"/>
  <c r="W116" i="18"/>
  <c r="W117" i="18"/>
  <c r="W119" i="18"/>
  <c r="W120" i="18"/>
  <c r="W121" i="18"/>
  <c r="W124" i="18"/>
  <c r="W125" i="18"/>
  <c r="W128" i="18"/>
  <c r="W129" i="18"/>
  <c r="W132" i="18"/>
  <c r="W133" i="18"/>
  <c r="W136" i="18"/>
  <c r="W137" i="18"/>
  <c r="W141" i="18"/>
  <c r="W142" i="18"/>
  <c r="W144" i="18"/>
  <c r="W146" i="18"/>
  <c r="U8" i="3"/>
  <c r="V8" i="3" s="1"/>
  <c r="U9" i="3"/>
  <c r="V9" i="3" s="1"/>
  <c r="U10" i="3"/>
  <c r="V10" i="3" s="1"/>
  <c r="U11" i="3"/>
  <c r="V11" i="3" s="1"/>
  <c r="U12" i="3"/>
  <c r="V12" i="3" s="1"/>
  <c r="U13" i="3"/>
  <c r="V13" i="3" s="1"/>
  <c r="U14" i="3"/>
  <c r="V14" i="3" s="1"/>
  <c r="U15" i="3"/>
  <c r="V15" i="3" s="1"/>
  <c r="U16" i="3"/>
  <c r="V16" i="3" s="1"/>
  <c r="U17" i="3"/>
  <c r="V17" i="3" s="1"/>
  <c r="U18" i="3"/>
  <c r="V18" i="3" s="1"/>
  <c r="U19" i="3"/>
  <c r="V19" i="3" s="1"/>
  <c r="U20" i="3"/>
  <c r="V20" i="3" s="1"/>
  <c r="U21" i="3"/>
  <c r="V21" i="3" s="1"/>
  <c r="U22" i="3"/>
  <c r="V22" i="3" s="1"/>
  <c r="U23" i="3"/>
  <c r="V23" i="3" s="1"/>
  <c r="U24" i="3"/>
  <c r="V24" i="3" s="1"/>
  <c r="U25" i="3"/>
  <c r="V25" i="3" s="1"/>
  <c r="U26" i="3"/>
  <c r="V26" i="3" s="1"/>
  <c r="U27" i="3"/>
  <c r="V27" i="3" s="1"/>
  <c r="U28" i="3"/>
  <c r="V28" i="3" s="1"/>
  <c r="U29" i="3"/>
  <c r="V29" i="3" s="1"/>
  <c r="U30" i="3"/>
  <c r="V30" i="3" s="1"/>
  <c r="U31" i="3"/>
  <c r="V31" i="3" s="1"/>
  <c r="U32" i="3"/>
  <c r="V32" i="3" s="1"/>
  <c r="U33" i="3"/>
  <c r="V33" i="3" s="1"/>
  <c r="U34" i="3"/>
  <c r="V34" i="3" s="1"/>
  <c r="U35" i="3"/>
  <c r="V35" i="3" s="1"/>
  <c r="U36" i="3"/>
  <c r="V36" i="3" s="1"/>
  <c r="U37" i="3"/>
  <c r="V37" i="3" s="1"/>
  <c r="U38" i="3"/>
  <c r="V38" i="3" s="1"/>
  <c r="U39" i="3"/>
  <c r="V39" i="3" s="1"/>
  <c r="U40" i="3"/>
  <c r="V40" i="3" s="1"/>
  <c r="U41" i="3"/>
  <c r="V41" i="3" s="1"/>
  <c r="U42" i="3"/>
  <c r="V42" i="3" s="1"/>
  <c r="U43" i="3"/>
  <c r="V43" i="3" s="1"/>
  <c r="U44" i="3"/>
  <c r="V44" i="3" s="1"/>
  <c r="U45" i="3"/>
  <c r="V45" i="3" s="1"/>
  <c r="U46" i="3"/>
  <c r="V46" i="3" s="1"/>
  <c r="U47" i="3"/>
  <c r="V47" i="3" s="1"/>
  <c r="U48" i="3"/>
  <c r="V48" i="3" s="1"/>
  <c r="U49" i="3"/>
  <c r="V49" i="3" s="1"/>
  <c r="U50" i="3"/>
  <c r="V50" i="3" s="1"/>
  <c r="U51" i="3"/>
  <c r="V51" i="3" s="1"/>
  <c r="U52" i="3"/>
  <c r="V52" i="3" s="1"/>
  <c r="U53" i="3"/>
  <c r="V53" i="3" s="1"/>
  <c r="U54" i="3"/>
  <c r="V54" i="3" s="1"/>
  <c r="U55" i="3"/>
  <c r="V55" i="3" s="1"/>
  <c r="U56" i="3"/>
  <c r="V56" i="3" s="1"/>
  <c r="U57" i="3"/>
  <c r="V57" i="3" s="1"/>
  <c r="U58" i="3"/>
  <c r="V58" i="3" s="1"/>
  <c r="U59" i="3"/>
  <c r="V59" i="3" s="1"/>
  <c r="U60" i="3"/>
  <c r="V60" i="3" s="1"/>
  <c r="U61" i="3"/>
  <c r="V61" i="3" s="1"/>
  <c r="U62" i="3"/>
  <c r="V62" i="3" s="1"/>
  <c r="U63" i="3"/>
  <c r="V63" i="3" s="1"/>
  <c r="U64" i="3"/>
  <c r="V64" i="3" s="1"/>
  <c r="U65" i="3"/>
  <c r="V65" i="3" s="1"/>
  <c r="U66" i="3"/>
  <c r="V66" i="3" s="1"/>
  <c r="U67" i="3"/>
  <c r="V67" i="3" s="1"/>
  <c r="U68" i="3"/>
  <c r="V68" i="3" s="1"/>
  <c r="U69" i="3"/>
  <c r="V69" i="3" s="1"/>
  <c r="U70" i="3"/>
  <c r="V70" i="3" s="1"/>
  <c r="U71" i="3"/>
  <c r="V71" i="3" s="1"/>
  <c r="U72" i="3"/>
  <c r="V72" i="3" s="1"/>
  <c r="U73" i="3"/>
  <c r="V73" i="3" s="1"/>
  <c r="U74" i="3"/>
  <c r="V74" i="3" s="1"/>
  <c r="U75" i="3"/>
  <c r="V75" i="3" s="1"/>
  <c r="U76" i="3"/>
  <c r="V76" i="3" s="1"/>
  <c r="U77" i="3"/>
  <c r="V77" i="3" s="1"/>
  <c r="U78" i="3"/>
  <c r="V78" i="3" s="1"/>
  <c r="U79" i="3"/>
  <c r="V79" i="3" s="1"/>
  <c r="U80" i="3"/>
  <c r="V80" i="3" s="1"/>
  <c r="U81" i="3"/>
  <c r="V81" i="3" s="1"/>
  <c r="U82" i="3"/>
  <c r="V82" i="3" s="1"/>
  <c r="U83" i="3"/>
  <c r="V83" i="3" s="1"/>
  <c r="U84" i="3"/>
  <c r="V84" i="3" s="1"/>
  <c r="U85" i="3"/>
  <c r="V85" i="3" s="1"/>
  <c r="U86" i="3"/>
  <c r="V86" i="3" s="1"/>
  <c r="U87" i="3"/>
  <c r="V87" i="3" s="1"/>
  <c r="U88" i="3"/>
  <c r="V88" i="3" s="1"/>
  <c r="U89" i="3"/>
  <c r="V89" i="3" s="1"/>
  <c r="U90" i="3"/>
  <c r="V90" i="3" s="1"/>
  <c r="U91" i="3"/>
  <c r="V91" i="3" s="1"/>
  <c r="U92" i="3"/>
  <c r="V92" i="3" s="1"/>
  <c r="U93" i="3"/>
  <c r="V93" i="3" s="1"/>
  <c r="U94" i="3"/>
  <c r="V94" i="3" s="1"/>
  <c r="U95" i="3"/>
  <c r="V95" i="3" s="1"/>
  <c r="U96" i="3"/>
  <c r="V96" i="3" s="1"/>
  <c r="U97" i="3"/>
  <c r="V97" i="3" s="1"/>
  <c r="U98" i="3"/>
  <c r="V98" i="3" s="1"/>
  <c r="U99" i="3"/>
  <c r="V99" i="3" s="1"/>
  <c r="U100" i="3"/>
  <c r="V100" i="3" s="1"/>
  <c r="U101" i="3"/>
  <c r="V101" i="3" s="1"/>
  <c r="U102" i="3"/>
  <c r="V102" i="3" s="1"/>
  <c r="U103" i="3"/>
  <c r="V103" i="3" s="1"/>
  <c r="U104" i="3"/>
  <c r="V104" i="3" s="1"/>
  <c r="U105" i="3"/>
  <c r="V105" i="3" s="1"/>
  <c r="U106" i="3"/>
  <c r="V106" i="3" s="1"/>
  <c r="U107" i="3"/>
  <c r="V107" i="3" s="1"/>
  <c r="U108" i="3"/>
  <c r="V108" i="3" s="1"/>
  <c r="U109" i="3"/>
  <c r="V109" i="3" s="1"/>
  <c r="U110" i="3"/>
  <c r="V110" i="3" s="1"/>
  <c r="U111" i="3"/>
  <c r="V111" i="3" s="1"/>
  <c r="U112" i="3"/>
  <c r="V112" i="3" s="1"/>
  <c r="U113" i="3"/>
  <c r="V113" i="3" s="1"/>
  <c r="U114" i="3"/>
  <c r="V114" i="3" s="1"/>
  <c r="U115" i="3"/>
  <c r="V115" i="3" s="1"/>
  <c r="U116" i="3"/>
  <c r="V116" i="3" s="1"/>
  <c r="U117" i="3"/>
  <c r="V117" i="3" s="1"/>
  <c r="U118" i="3"/>
  <c r="V118" i="3" s="1"/>
  <c r="U119" i="3"/>
  <c r="V119" i="3" s="1"/>
  <c r="U120" i="3"/>
  <c r="V120" i="3" s="1"/>
  <c r="U121" i="3"/>
  <c r="V121" i="3" s="1"/>
  <c r="U122" i="3"/>
  <c r="V122" i="3" s="1"/>
  <c r="U123" i="3"/>
  <c r="V123" i="3" s="1"/>
  <c r="U124" i="3"/>
  <c r="V124" i="3" s="1"/>
  <c r="U125" i="3"/>
  <c r="V125" i="3" s="1"/>
  <c r="U126" i="3"/>
  <c r="V126" i="3" s="1"/>
  <c r="U127" i="3"/>
  <c r="V127" i="3" s="1"/>
  <c r="U128" i="3"/>
  <c r="V128" i="3" s="1"/>
  <c r="U129" i="3"/>
  <c r="V129" i="3" s="1"/>
  <c r="U130" i="3"/>
  <c r="V130" i="3" s="1"/>
  <c r="U131" i="3"/>
  <c r="V131" i="3" s="1"/>
  <c r="U132" i="3"/>
  <c r="V132" i="3" s="1"/>
  <c r="U133" i="3"/>
  <c r="V133" i="3" s="1"/>
  <c r="U134" i="3"/>
  <c r="V134" i="3" s="1"/>
  <c r="U135" i="3"/>
  <c r="V135" i="3" s="1"/>
  <c r="U136" i="3"/>
  <c r="V136" i="3" s="1"/>
  <c r="U137" i="3"/>
  <c r="V137" i="3" s="1"/>
  <c r="U139" i="3"/>
  <c r="V139" i="3" s="1"/>
  <c r="U140" i="3"/>
  <c r="V140" i="3" s="1"/>
  <c r="U141" i="3"/>
  <c r="V141" i="3" s="1"/>
  <c r="U142" i="3"/>
  <c r="V142" i="3" s="1"/>
  <c r="U143" i="3"/>
  <c r="V143" i="3" s="1"/>
  <c r="U144" i="3"/>
  <c r="V144" i="3" s="1"/>
  <c r="U145" i="3"/>
  <c r="V145" i="3" s="1"/>
  <c r="U146" i="3"/>
  <c r="V146" i="3" s="1"/>
  <c r="U147" i="3"/>
  <c r="V147" i="3" s="1"/>
  <c r="U148" i="3"/>
  <c r="V148" i="3" s="1"/>
  <c r="Y7" i="2"/>
  <c r="I138" i="25" l="1"/>
  <c r="W120" i="24"/>
  <c r="W134" i="24"/>
  <c r="W130" i="24"/>
  <c r="W126" i="24"/>
  <c r="W122" i="24"/>
  <c r="W118" i="24"/>
  <c r="W114" i="24"/>
  <c r="W110" i="24"/>
  <c r="W106" i="24"/>
  <c r="W102" i="24"/>
  <c r="W98" i="24"/>
  <c r="W94" i="24"/>
  <c r="W90" i="24"/>
  <c r="W86" i="24"/>
  <c r="W82" i="24"/>
  <c r="W78" i="24"/>
  <c r="W74" i="24"/>
  <c r="W70" i="24"/>
  <c r="W66" i="24"/>
  <c r="W62" i="24"/>
  <c r="W58" i="24"/>
  <c r="W54" i="24"/>
  <c r="W50" i="24"/>
  <c r="W46" i="24"/>
  <c r="W42" i="24"/>
  <c r="W38" i="24"/>
  <c r="W34" i="24"/>
  <c r="W30" i="24"/>
  <c r="W26" i="24"/>
  <c r="W22" i="24"/>
  <c r="W18" i="24"/>
  <c r="W10" i="24"/>
  <c r="W147" i="24"/>
  <c r="W143" i="24"/>
  <c r="W137" i="24"/>
  <c r="W133" i="24"/>
  <c r="W129" i="24"/>
  <c r="W125" i="24"/>
  <c r="W121" i="24"/>
  <c r="W117" i="24"/>
  <c r="W113" i="24"/>
  <c r="W109" i="24"/>
  <c r="W105" i="24"/>
  <c r="W101" i="24"/>
  <c r="W97" i="24"/>
  <c r="W93" i="24"/>
  <c r="W89" i="24"/>
  <c r="W85" i="24"/>
  <c r="W81" i="24"/>
  <c r="W77" i="24"/>
  <c r="W73" i="24"/>
  <c r="W69" i="24"/>
  <c r="W65" i="24"/>
  <c r="W61" i="24"/>
  <c r="W53" i="24"/>
  <c r="W49" i="24"/>
  <c r="W45" i="24"/>
  <c r="W41" i="24"/>
  <c r="W37" i="24"/>
  <c r="W33" i="24"/>
  <c r="W29" i="24"/>
  <c r="W25" i="24"/>
  <c r="W21" i="24"/>
  <c r="W17" i="24"/>
  <c r="W13" i="24"/>
  <c r="W9" i="24"/>
  <c r="W135" i="18"/>
  <c r="W127" i="18"/>
  <c r="W71" i="18"/>
  <c r="W63" i="18"/>
  <c r="W57" i="19"/>
  <c r="W124" i="24"/>
  <c r="W57" i="24"/>
  <c r="W31" i="24"/>
  <c r="W8" i="24"/>
  <c r="W19" i="24"/>
  <c r="W11" i="24"/>
  <c r="W14" i="24"/>
  <c r="W31" i="18"/>
  <c r="R148" i="23"/>
  <c r="R144" i="23"/>
  <c r="R140" i="23"/>
  <c r="R135" i="23"/>
  <c r="R131" i="23"/>
  <c r="R127" i="23"/>
  <c r="R123" i="23"/>
  <c r="R119" i="23"/>
  <c r="R115" i="23"/>
  <c r="R111" i="23"/>
  <c r="R107" i="23"/>
  <c r="R103" i="23"/>
  <c r="R99" i="23"/>
  <c r="R95" i="23"/>
  <c r="R91" i="23"/>
  <c r="R87" i="23"/>
  <c r="R83" i="23"/>
  <c r="R79" i="23"/>
  <c r="R75" i="23"/>
  <c r="R71" i="23"/>
  <c r="R67" i="23"/>
  <c r="R63" i="23"/>
  <c r="R59" i="23"/>
  <c r="R55" i="23"/>
  <c r="R51" i="23"/>
  <c r="R47" i="23"/>
  <c r="R43" i="23"/>
  <c r="R39" i="23"/>
  <c r="R35" i="23"/>
  <c r="R31" i="23"/>
  <c r="R27" i="23"/>
  <c r="R23" i="23"/>
  <c r="R19" i="23"/>
  <c r="R15" i="23"/>
  <c r="R11" i="23"/>
  <c r="R147" i="22"/>
  <c r="R130" i="22"/>
  <c r="R122" i="22"/>
  <c r="R114" i="22"/>
  <c r="R106" i="22"/>
  <c r="R94" i="22"/>
  <c r="R86" i="22"/>
  <c r="R78" i="22"/>
  <c r="R70" i="22"/>
  <c r="R62" i="22"/>
  <c r="R54" i="22"/>
  <c r="R46" i="22"/>
  <c r="R38" i="22"/>
  <c r="R30" i="22"/>
  <c r="R18" i="22"/>
  <c r="R14" i="22"/>
  <c r="R146" i="22"/>
  <c r="R142" i="22"/>
  <c r="R137" i="22"/>
  <c r="R133" i="22"/>
  <c r="R129" i="22"/>
  <c r="R121" i="22"/>
  <c r="R117" i="22"/>
  <c r="R113" i="22"/>
  <c r="R109" i="22"/>
  <c r="R105" i="22"/>
  <c r="R101" i="22"/>
  <c r="R97" i="22"/>
  <c r="R93" i="22"/>
  <c r="R89" i="22"/>
  <c r="R85" i="22"/>
  <c r="R81" i="22"/>
  <c r="R77" i="22"/>
  <c r="R73" i="22"/>
  <c r="R69" i="22"/>
  <c r="R65" i="22"/>
  <c r="R61" i="22"/>
  <c r="R57" i="22"/>
  <c r="R53" i="22"/>
  <c r="R49" i="22"/>
  <c r="R45" i="22"/>
  <c r="R41" i="22"/>
  <c r="R37" i="22"/>
  <c r="R33" i="22"/>
  <c r="R29" i="22"/>
  <c r="R25" i="22"/>
  <c r="R21" i="22"/>
  <c r="R17" i="22"/>
  <c r="R13" i="22"/>
  <c r="R9" i="22"/>
  <c r="R145" i="22"/>
  <c r="R141" i="22"/>
  <c r="R136" i="22"/>
  <c r="R132" i="22"/>
  <c r="R128" i="22"/>
  <c r="R124" i="22"/>
  <c r="R116" i="22"/>
  <c r="R112" i="22"/>
  <c r="R108" i="22"/>
  <c r="R104" i="22"/>
  <c r="R100" i="22"/>
  <c r="R96" i="22"/>
  <c r="R92" i="22"/>
  <c r="R88" i="22"/>
  <c r="R84" i="22"/>
  <c r="R80" i="22"/>
  <c r="R76" i="22"/>
  <c r="R72" i="22"/>
  <c r="R68" i="22"/>
  <c r="R64" i="22"/>
  <c r="R60" i="22"/>
  <c r="R56" i="22"/>
  <c r="R52" i="22"/>
  <c r="R48" i="22"/>
  <c r="R44" i="22"/>
  <c r="R40" i="22"/>
  <c r="R36" i="22"/>
  <c r="R32" i="22"/>
  <c r="R28" i="22"/>
  <c r="R24" i="22"/>
  <c r="R20" i="22"/>
  <c r="R16" i="22"/>
  <c r="R12" i="22"/>
  <c r="R8" i="22"/>
  <c r="R143" i="22"/>
  <c r="R134" i="22"/>
  <c r="R126" i="22"/>
  <c r="R118" i="22"/>
  <c r="R110" i="22"/>
  <c r="R102" i="22"/>
  <c r="R98" i="22"/>
  <c r="R90" i="22"/>
  <c r="R82" i="22"/>
  <c r="R74" i="22"/>
  <c r="R66" i="22"/>
  <c r="R58" i="22"/>
  <c r="R50" i="22"/>
  <c r="R42" i="22"/>
  <c r="R34" i="22"/>
  <c r="R26" i="22"/>
  <c r="R22" i="22"/>
  <c r="R10" i="22"/>
  <c r="R148" i="22"/>
  <c r="R144" i="22"/>
  <c r="R140" i="22"/>
  <c r="R135" i="22"/>
  <c r="R131" i="22"/>
  <c r="R127" i="22"/>
  <c r="R123" i="22"/>
  <c r="R119" i="22"/>
  <c r="R111" i="22"/>
  <c r="R107" i="22"/>
  <c r="R103" i="22"/>
  <c r="R99" i="22"/>
  <c r="R95" i="22"/>
  <c r="R91" i="22"/>
  <c r="R87" i="22"/>
  <c r="R83" i="22"/>
  <c r="R79" i="22"/>
  <c r="R75" i="22"/>
  <c r="R71" i="22"/>
  <c r="R67" i="22"/>
  <c r="R63" i="22"/>
  <c r="R59" i="22"/>
  <c r="R55" i="22"/>
  <c r="R51" i="22"/>
  <c r="R47" i="22"/>
  <c r="R43" i="22"/>
  <c r="R39" i="22"/>
  <c r="R35" i="22"/>
  <c r="R31" i="22"/>
  <c r="R27" i="22"/>
  <c r="R23" i="22"/>
  <c r="R19" i="22"/>
  <c r="R15" i="22"/>
  <c r="R11" i="22"/>
  <c r="S82" i="21"/>
  <c r="S78" i="21"/>
  <c r="W133" i="19"/>
  <c r="W125" i="19"/>
  <c r="W117" i="19"/>
  <c r="W101" i="19"/>
  <c r="W93" i="19"/>
  <c r="W85" i="19"/>
  <c r="W69" i="19"/>
  <c r="W61" i="19"/>
  <c r="W53" i="19"/>
  <c r="W37" i="19"/>
  <c r="W29" i="19"/>
  <c r="W21" i="19"/>
  <c r="R120" i="22"/>
  <c r="R115" i="22"/>
  <c r="W123" i="24"/>
  <c r="R147" i="23"/>
  <c r="R143" i="23"/>
  <c r="R139" i="23"/>
  <c r="R134" i="23"/>
  <c r="R130" i="23"/>
  <c r="R126" i="23"/>
  <c r="R122" i="23"/>
  <c r="R118" i="23"/>
  <c r="R114" i="23"/>
  <c r="R110" i="23"/>
  <c r="R106" i="23"/>
  <c r="R102" i="23"/>
  <c r="R98" i="23"/>
  <c r="R94" i="23"/>
  <c r="R90" i="23"/>
  <c r="R86" i="23"/>
  <c r="R82" i="23"/>
  <c r="R78" i="23"/>
  <c r="R74" i="23"/>
  <c r="R70" i="23"/>
  <c r="R66" i="23"/>
  <c r="R62" i="23"/>
  <c r="R58" i="23"/>
  <c r="R54" i="23"/>
  <c r="R50" i="23"/>
  <c r="R46" i="23"/>
  <c r="R42" i="23"/>
  <c r="R38" i="23"/>
  <c r="R34" i="23"/>
  <c r="R30" i="23"/>
  <c r="R26" i="23"/>
  <c r="R22" i="23"/>
  <c r="R18" i="23"/>
  <c r="R14" i="23"/>
  <c r="R10" i="23"/>
  <c r="R146" i="23"/>
  <c r="R142" i="23"/>
  <c r="R137" i="23"/>
  <c r="R133" i="23"/>
  <c r="R129" i="23"/>
  <c r="R125" i="23"/>
  <c r="R121" i="23"/>
  <c r="R117" i="23"/>
  <c r="R113" i="23"/>
  <c r="R109" i="23"/>
  <c r="R105" i="23"/>
  <c r="R101" i="23"/>
  <c r="R97" i="23"/>
  <c r="R93" i="23"/>
  <c r="R89" i="23"/>
  <c r="R85" i="23"/>
  <c r="R81" i="23"/>
  <c r="R77" i="23"/>
  <c r="R73" i="23"/>
  <c r="R69" i="23"/>
  <c r="R65" i="23"/>
  <c r="R61" i="23"/>
  <c r="R57" i="23"/>
  <c r="R53" i="23"/>
  <c r="R49" i="23"/>
  <c r="R45" i="23"/>
  <c r="R41" i="23"/>
  <c r="R37" i="23"/>
  <c r="R33" i="23"/>
  <c r="R29" i="23"/>
  <c r="R25" i="23"/>
  <c r="R21" i="23"/>
  <c r="R17" i="23"/>
  <c r="R13" i="23"/>
  <c r="R9" i="23"/>
  <c r="R145" i="23"/>
  <c r="R141" i="23"/>
  <c r="R136" i="23"/>
  <c r="R132" i="23"/>
  <c r="R128" i="23"/>
  <c r="R124" i="23"/>
  <c r="R120" i="23"/>
  <c r="R116" i="23"/>
  <c r="R112" i="23"/>
  <c r="R108" i="23"/>
  <c r="R104" i="23"/>
  <c r="R100" i="23"/>
  <c r="R96" i="23"/>
  <c r="R92" i="23"/>
  <c r="R88" i="23"/>
  <c r="R84" i="23"/>
  <c r="R80" i="23"/>
  <c r="R76" i="23"/>
  <c r="R72" i="23"/>
  <c r="R68" i="23"/>
  <c r="R64" i="23"/>
  <c r="R60" i="23"/>
  <c r="R56" i="23"/>
  <c r="R52" i="23"/>
  <c r="R48" i="23"/>
  <c r="R44" i="23"/>
  <c r="R40" i="23"/>
  <c r="R36" i="23"/>
  <c r="R32" i="23"/>
  <c r="R28" i="23"/>
  <c r="R24" i="23"/>
  <c r="R20" i="23"/>
  <c r="R16" i="23"/>
  <c r="R12" i="23"/>
  <c r="R8" i="23"/>
  <c r="S143" i="21"/>
  <c r="S130" i="21"/>
  <c r="S126" i="21"/>
  <c r="S118" i="21"/>
  <c r="S110" i="21"/>
  <c r="S102" i="21"/>
  <c r="S94" i="21"/>
  <c r="S50" i="21"/>
  <c r="S147" i="21"/>
  <c r="S134" i="21"/>
  <c r="S122" i="21"/>
  <c r="S114" i="21"/>
  <c r="S106" i="21"/>
  <c r="S98" i="21"/>
  <c r="S90" i="21"/>
  <c r="S86" i="21"/>
  <c r="S74" i="21"/>
  <c r="S145" i="21"/>
  <c r="S141" i="21"/>
  <c r="S136" i="21"/>
  <c r="S132" i="21"/>
  <c r="S128" i="21"/>
  <c r="S124" i="21"/>
  <c r="S120" i="21"/>
  <c r="S116" i="21"/>
  <c r="S112" i="21"/>
  <c r="S108" i="21"/>
  <c r="S104" i="21"/>
  <c r="S100" i="21"/>
  <c r="S96" i="21"/>
  <c r="S92" i="21"/>
  <c r="S88" i="21"/>
  <c r="S84" i="21"/>
  <c r="S80" i="21"/>
  <c r="S76" i="21"/>
  <c r="S72" i="21"/>
  <c r="S68" i="21"/>
  <c r="S64" i="21"/>
  <c r="S60" i="21"/>
  <c r="S56" i="21"/>
  <c r="S52" i="21"/>
  <c r="S48" i="21"/>
  <c r="S44" i="21"/>
  <c r="S40" i="21"/>
  <c r="S36" i="21"/>
  <c r="S32" i="21"/>
  <c r="S28" i="21"/>
  <c r="S24" i="21"/>
  <c r="S20" i="21"/>
  <c r="S16" i="21"/>
  <c r="S12" i="21"/>
  <c r="S8" i="21"/>
  <c r="S70" i="21"/>
  <c r="S66" i="21"/>
  <c r="S62" i="21"/>
  <c r="S58" i="21"/>
  <c r="S54" i="21"/>
  <c r="S46" i="21"/>
  <c r="S42" i="21"/>
  <c r="S38" i="21"/>
  <c r="S34" i="21"/>
  <c r="S30" i="21"/>
  <c r="S26" i="21"/>
  <c r="S22" i="21"/>
  <c r="S18" i="21"/>
  <c r="S14" i="21"/>
  <c r="S10" i="21"/>
  <c r="S146" i="21"/>
  <c r="S142" i="21"/>
  <c r="S137" i="21"/>
  <c r="S133" i="21"/>
  <c r="S129" i="21"/>
  <c r="S125" i="21"/>
  <c r="S121" i="21"/>
  <c r="S117" i="21"/>
  <c r="S113" i="21"/>
  <c r="S109" i="21"/>
  <c r="S105" i="21"/>
  <c r="S101" i="21"/>
  <c r="S97" i="21"/>
  <c r="S93" i="21"/>
  <c r="S89" i="21"/>
  <c r="S85" i="21"/>
  <c r="S81" i="21"/>
  <c r="S77" i="21"/>
  <c r="S73" i="21"/>
  <c r="S69" i="21"/>
  <c r="S65" i="21"/>
  <c r="S61" i="21"/>
  <c r="S57" i="21"/>
  <c r="S53" i="21"/>
  <c r="S49" i="21"/>
  <c r="S45" i="21"/>
  <c r="S41" i="21"/>
  <c r="S37" i="21"/>
  <c r="S33" i="21"/>
  <c r="S29" i="21"/>
  <c r="S25" i="21"/>
  <c r="S21" i="21"/>
  <c r="S17" i="21"/>
  <c r="S13" i="21"/>
  <c r="S9" i="21"/>
  <c r="S148" i="21"/>
  <c r="S144" i="21"/>
  <c r="S140" i="21"/>
  <c r="S135" i="21"/>
  <c r="S131" i="21"/>
  <c r="S127" i="21"/>
  <c r="S123" i="21"/>
  <c r="S119" i="21"/>
  <c r="S115" i="21"/>
  <c r="S111" i="21"/>
  <c r="S107" i="21"/>
  <c r="S103" i="21"/>
  <c r="S99" i="21"/>
  <c r="S95" i="21"/>
  <c r="S91" i="21"/>
  <c r="S87" i="21"/>
  <c r="S83" i="21"/>
  <c r="S79" i="21"/>
  <c r="S75" i="21"/>
  <c r="S71" i="21"/>
  <c r="S67" i="21"/>
  <c r="S63" i="21"/>
  <c r="S59" i="21"/>
  <c r="S55" i="21"/>
  <c r="S51" i="21"/>
  <c r="S47" i="21"/>
  <c r="S43" i="21"/>
  <c r="S39" i="21"/>
  <c r="S35" i="21"/>
  <c r="S31" i="21"/>
  <c r="S27" i="21"/>
  <c r="S23" i="21"/>
  <c r="S19" i="21"/>
  <c r="S15" i="21"/>
  <c r="S11" i="21"/>
  <c r="W145" i="18"/>
  <c r="W147" i="18"/>
  <c r="W143" i="18"/>
  <c r="W140" i="18"/>
  <c r="W131" i="18"/>
  <c r="W123" i="18"/>
  <c r="W115" i="18"/>
  <c r="W107" i="18"/>
  <c r="W99" i="18"/>
  <c r="W91" i="18"/>
  <c r="W83" i="18"/>
  <c r="W75" i="18"/>
  <c r="W67" i="18"/>
  <c r="W59" i="18"/>
  <c r="W51" i="18"/>
  <c r="W43" i="18"/>
  <c r="W35" i="18"/>
  <c r="W27" i="18"/>
  <c r="W19" i="18"/>
  <c r="W11" i="18"/>
  <c r="W139" i="18"/>
  <c r="W134" i="18"/>
  <c r="W130" i="18"/>
  <c r="W126" i="18"/>
  <c r="W122" i="18"/>
  <c r="W118" i="18"/>
  <c r="W114" i="18"/>
  <c r="W110" i="18"/>
  <c r="W106" i="18"/>
  <c r="W102" i="18"/>
  <c r="W98" i="18"/>
  <c r="W94" i="18"/>
  <c r="W90" i="18"/>
  <c r="W86" i="18"/>
  <c r="W82" i="18"/>
  <c r="W78" i="18"/>
  <c r="W74" i="18"/>
  <c r="W70" i="18"/>
  <c r="W66" i="18"/>
  <c r="W62" i="18"/>
  <c r="W58" i="18"/>
  <c r="W54" i="18"/>
  <c r="W50" i="18"/>
  <c r="W46" i="18"/>
  <c r="W42" i="18"/>
  <c r="W38" i="18"/>
  <c r="W34" i="18"/>
  <c r="W30" i="18"/>
  <c r="W26" i="18"/>
  <c r="W22" i="18"/>
  <c r="W18" i="18"/>
  <c r="W14" i="18"/>
  <c r="W10" i="18"/>
  <c r="W145" i="19"/>
  <c r="W141" i="19"/>
  <c r="W136" i="19"/>
  <c r="W132" i="19"/>
  <c r="W128" i="19"/>
  <c r="W124" i="19"/>
  <c r="W120" i="19"/>
  <c r="W116" i="19"/>
  <c r="W112" i="19"/>
  <c r="W108" i="19"/>
  <c r="W104" i="19"/>
  <c r="W100" i="19"/>
  <c r="W96" i="19"/>
  <c r="W92" i="19"/>
  <c r="W88" i="19"/>
  <c r="W84" i="19"/>
  <c r="W80" i="19"/>
  <c r="W76" i="19"/>
  <c r="W72" i="19"/>
  <c r="W68" i="19"/>
  <c r="W64" i="19"/>
  <c r="W60" i="19"/>
  <c r="W56" i="19"/>
  <c r="W52" i="19"/>
  <c r="W48" i="19"/>
  <c r="W44" i="19"/>
  <c r="W40" i="19"/>
  <c r="W36" i="19"/>
  <c r="W32" i="19"/>
  <c r="W28" i="19"/>
  <c r="W24" i="19"/>
  <c r="W20" i="19"/>
  <c r="W16" i="19"/>
  <c r="W12" i="19"/>
  <c r="W8" i="19"/>
  <c r="W148" i="19"/>
  <c r="W144" i="19"/>
  <c r="W140" i="19"/>
  <c r="W135" i="19"/>
  <c r="W131" i="19"/>
  <c r="W127" i="19"/>
  <c r="W123" i="19"/>
  <c r="W119" i="19"/>
  <c r="W115" i="19"/>
  <c r="W111" i="19"/>
  <c r="W107" i="19"/>
  <c r="W103" i="19"/>
  <c r="W99" i="19"/>
  <c r="W95" i="19"/>
  <c r="W91" i="19"/>
  <c r="W87" i="19"/>
  <c r="W83" i="19"/>
  <c r="W79" i="19"/>
  <c r="W75" i="19"/>
  <c r="W71" i="19"/>
  <c r="W67" i="19"/>
  <c r="W63" i="19"/>
  <c r="W59" i="19"/>
  <c r="W55" i="19"/>
  <c r="W51" i="19"/>
  <c r="W47" i="19"/>
  <c r="W43" i="19"/>
  <c r="W39" i="19"/>
  <c r="W35" i="19"/>
  <c r="W31" i="19"/>
  <c r="W27" i="19"/>
  <c r="W23" i="19"/>
  <c r="W19" i="19"/>
  <c r="W15" i="19"/>
  <c r="W11" i="19"/>
  <c r="W147" i="19"/>
  <c r="W143" i="19"/>
  <c r="W139" i="19"/>
  <c r="W134" i="19"/>
  <c r="W130" i="19"/>
  <c r="W126" i="19"/>
  <c r="W122" i="19"/>
  <c r="W118" i="19"/>
  <c r="W114" i="19"/>
  <c r="W110" i="19"/>
  <c r="W106" i="19"/>
  <c r="W102" i="19"/>
  <c r="W98" i="19"/>
  <c r="W94" i="19"/>
  <c r="W90" i="19"/>
  <c r="W86" i="19"/>
  <c r="W82" i="19"/>
  <c r="W78" i="19"/>
  <c r="W74" i="19"/>
  <c r="W70" i="19"/>
  <c r="W66" i="19"/>
  <c r="W62" i="19"/>
  <c r="W58" i="19"/>
  <c r="W54" i="19"/>
  <c r="W50" i="19"/>
  <c r="W46" i="19"/>
  <c r="W42" i="19"/>
  <c r="W38" i="19"/>
  <c r="W34" i="19"/>
  <c r="W30" i="19"/>
  <c r="W26" i="19"/>
  <c r="W22" i="19"/>
  <c r="W18" i="19"/>
  <c r="W14" i="19"/>
  <c r="W10" i="19"/>
  <c r="E139" i="26" l="1"/>
  <c r="AD52" i="1" l="1"/>
  <c r="AD8" i="19" l="1"/>
  <c r="AD9" i="19"/>
  <c r="AD10" i="19"/>
  <c r="AD11" i="19"/>
  <c r="AD12" i="19"/>
  <c r="AD13" i="19"/>
  <c r="AD14" i="19"/>
  <c r="AD15" i="19"/>
  <c r="AD16" i="19"/>
  <c r="AD17" i="19"/>
  <c r="AD18" i="19"/>
  <c r="AD19" i="19"/>
  <c r="AD20" i="19"/>
  <c r="AD21" i="19"/>
  <c r="AD22" i="19"/>
  <c r="AD23" i="19"/>
  <c r="AD24" i="19"/>
  <c r="AD25" i="19"/>
  <c r="AD26" i="19"/>
  <c r="AD27" i="19"/>
  <c r="AD28" i="19"/>
  <c r="AD29" i="19"/>
  <c r="AD30" i="19"/>
  <c r="AD31" i="19"/>
  <c r="AD32" i="19"/>
  <c r="AD33" i="19"/>
  <c r="AD34" i="19"/>
  <c r="AD35" i="19"/>
  <c r="AD36" i="19"/>
  <c r="AD37" i="19"/>
  <c r="AD38" i="19"/>
  <c r="AD39" i="19"/>
  <c r="AD40" i="19"/>
  <c r="AD41" i="19"/>
  <c r="AD42" i="19"/>
  <c r="AD43" i="19"/>
  <c r="AD44" i="19"/>
  <c r="AD45" i="19"/>
  <c r="AD46" i="19"/>
  <c r="AD47" i="19"/>
  <c r="AD48" i="19"/>
  <c r="AD49" i="19"/>
  <c r="AD50" i="19"/>
  <c r="AD51" i="19"/>
  <c r="AD52" i="19"/>
  <c r="AD53" i="19"/>
  <c r="AD54" i="19"/>
  <c r="AD55" i="19"/>
  <c r="AD56" i="19"/>
  <c r="AD57" i="19"/>
  <c r="AD58" i="19"/>
  <c r="AD59" i="19"/>
  <c r="AD60" i="19"/>
  <c r="AD61" i="19"/>
  <c r="AD62" i="19"/>
  <c r="AD63" i="19"/>
  <c r="AD64" i="19"/>
  <c r="AD65" i="19"/>
  <c r="AD66" i="19"/>
  <c r="AD67" i="19"/>
  <c r="AD68" i="19"/>
  <c r="AD69" i="19"/>
  <c r="AD70" i="19"/>
  <c r="AD71" i="19"/>
  <c r="AD72" i="19"/>
  <c r="AD73" i="19"/>
  <c r="AD74" i="19"/>
  <c r="AD75" i="19"/>
  <c r="AD76" i="19"/>
  <c r="AD77" i="19"/>
  <c r="AD78" i="19"/>
  <c r="AD79" i="19"/>
  <c r="AD80" i="19"/>
  <c r="AD81" i="19"/>
  <c r="AD82" i="19"/>
  <c r="AD83" i="19"/>
  <c r="AD84" i="19"/>
  <c r="AD85" i="19"/>
  <c r="AD86" i="19"/>
  <c r="AD87" i="19"/>
  <c r="AD88" i="19"/>
  <c r="AD89" i="19"/>
  <c r="AD90" i="19"/>
  <c r="AD91" i="19"/>
  <c r="AD92" i="19"/>
  <c r="AD93" i="19"/>
  <c r="AD94" i="19"/>
  <c r="AD95" i="19"/>
  <c r="AD96" i="19"/>
  <c r="AD97" i="19"/>
  <c r="AD98" i="19"/>
  <c r="AD99" i="19"/>
  <c r="AD100" i="19"/>
  <c r="AD101" i="19"/>
  <c r="AD102" i="19"/>
  <c r="AD103" i="19"/>
  <c r="AD104" i="19"/>
  <c r="AD105" i="19"/>
  <c r="AD106" i="19"/>
  <c r="AD107" i="19"/>
  <c r="AD108" i="19"/>
  <c r="AD109" i="19"/>
  <c r="AD110" i="19"/>
  <c r="AD111" i="19"/>
  <c r="AD112" i="19"/>
  <c r="AD113" i="19"/>
  <c r="AD114" i="19"/>
  <c r="AD115" i="19"/>
  <c r="AD116" i="19"/>
  <c r="AD117" i="19"/>
  <c r="AD118" i="19"/>
  <c r="AD119" i="19"/>
  <c r="AD120" i="19"/>
  <c r="AD121" i="19"/>
  <c r="AD122" i="19"/>
  <c r="AD123" i="19"/>
  <c r="AD124" i="19"/>
  <c r="AD125" i="19"/>
  <c r="AD126" i="19"/>
  <c r="AD127" i="19"/>
  <c r="AD128" i="19"/>
  <c r="AD129" i="19"/>
  <c r="AD130" i="19"/>
  <c r="AD131" i="19"/>
  <c r="AD132" i="19"/>
  <c r="AD133" i="19"/>
  <c r="AD134" i="19"/>
  <c r="AD135" i="19"/>
  <c r="AD136" i="19"/>
  <c r="AD137" i="19"/>
  <c r="AD139" i="19"/>
  <c r="AD140" i="19"/>
  <c r="AD141" i="19"/>
  <c r="AD142" i="19"/>
  <c r="AD143" i="19"/>
  <c r="AD144" i="19"/>
  <c r="AD145" i="19"/>
  <c r="AD146" i="19"/>
  <c r="AD147" i="19"/>
  <c r="AD148" i="19"/>
  <c r="AD7" i="19"/>
  <c r="Y8" i="20"/>
  <c r="Y9" i="20"/>
  <c r="Y10" i="20"/>
  <c r="Y11" i="20"/>
  <c r="Y12" i="20"/>
  <c r="Y13" i="20"/>
  <c r="Y14" i="20"/>
  <c r="Y15" i="20"/>
  <c r="Y16" i="20"/>
  <c r="Y17" i="20"/>
  <c r="Y18" i="20"/>
  <c r="Y19" i="20"/>
  <c r="Y20" i="20"/>
  <c r="Y21" i="20"/>
  <c r="Y22" i="20"/>
  <c r="Y23" i="20"/>
  <c r="Y24" i="20"/>
  <c r="Y25" i="20"/>
  <c r="Y26" i="20"/>
  <c r="Y27" i="20"/>
  <c r="Y28" i="20"/>
  <c r="Y29" i="20"/>
  <c r="Y30" i="20"/>
  <c r="Y31" i="20"/>
  <c r="Y32" i="20"/>
  <c r="Y33" i="20"/>
  <c r="Y34" i="20"/>
  <c r="Y35" i="20"/>
  <c r="Y36" i="20"/>
  <c r="Y37" i="20"/>
  <c r="Y38" i="20"/>
  <c r="Y39" i="20"/>
  <c r="Y40" i="20"/>
  <c r="Y41" i="20"/>
  <c r="Y42" i="20"/>
  <c r="Y43" i="20"/>
  <c r="Y44" i="20"/>
  <c r="Y45" i="20"/>
  <c r="Y46" i="20"/>
  <c r="Y47" i="20"/>
  <c r="Y48" i="20"/>
  <c r="Y49" i="20"/>
  <c r="Y50" i="20"/>
  <c r="Y51" i="20"/>
  <c r="Y52" i="20"/>
  <c r="Y53" i="20"/>
  <c r="Y54" i="20"/>
  <c r="Y55" i="20"/>
  <c r="Y56" i="20"/>
  <c r="Y57" i="20"/>
  <c r="Y58" i="20"/>
  <c r="Y59" i="20"/>
  <c r="Y60" i="20"/>
  <c r="Y61" i="20"/>
  <c r="Y62" i="20"/>
  <c r="Y63" i="20"/>
  <c r="Y64" i="20"/>
  <c r="Y65" i="20"/>
  <c r="Y66" i="20"/>
  <c r="Y67" i="20"/>
  <c r="Y68" i="20"/>
  <c r="Y69" i="20"/>
  <c r="Y70" i="20"/>
  <c r="Y71" i="20"/>
  <c r="Y72" i="20"/>
  <c r="Y73" i="20"/>
  <c r="Y74" i="20"/>
  <c r="Y75" i="20"/>
  <c r="Y76" i="20"/>
  <c r="Y77" i="20"/>
  <c r="Y78" i="20"/>
  <c r="Y79" i="20"/>
  <c r="Y80" i="20"/>
  <c r="Y81" i="20"/>
  <c r="Y82" i="20"/>
  <c r="Y83" i="20"/>
  <c r="Y84" i="20"/>
  <c r="Y85" i="20"/>
  <c r="Y86" i="20"/>
  <c r="Y87" i="20"/>
  <c r="Y88" i="20"/>
  <c r="Y89" i="20"/>
  <c r="Y90" i="20"/>
  <c r="Y91" i="20"/>
  <c r="Y92" i="20"/>
  <c r="Y93" i="20"/>
  <c r="Y94" i="20"/>
  <c r="Y95" i="20"/>
  <c r="Y96" i="20"/>
  <c r="Y97" i="20"/>
  <c r="Y98" i="20"/>
  <c r="Y99" i="20"/>
  <c r="Y100" i="20"/>
  <c r="Y101" i="20"/>
  <c r="Y102" i="20"/>
  <c r="Y103" i="20"/>
  <c r="Y104" i="20"/>
  <c r="Y105" i="20"/>
  <c r="Y106" i="20"/>
  <c r="Y107" i="20"/>
  <c r="Y108" i="20"/>
  <c r="Y109" i="20"/>
  <c r="Y110" i="20"/>
  <c r="Y111" i="20"/>
  <c r="Y112" i="20"/>
  <c r="Y113" i="20"/>
  <c r="Y114" i="20"/>
  <c r="Y115" i="20"/>
  <c r="Y116" i="20"/>
  <c r="Y117" i="20"/>
  <c r="Y118" i="20"/>
  <c r="Y119" i="20"/>
  <c r="Y120" i="20"/>
  <c r="Y121" i="20"/>
  <c r="Y122" i="20"/>
  <c r="Y123" i="20"/>
  <c r="Y124" i="20"/>
  <c r="Y125" i="20"/>
  <c r="Y126" i="20"/>
  <c r="Y127" i="20"/>
  <c r="Y128" i="20"/>
  <c r="Y129" i="20"/>
  <c r="Y130" i="20"/>
  <c r="Y131" i="20"/>
  <c r="Y132" i="20"/>
  <c r="Y133" i="20"/>
  <c r="Y134" i="20"/>
  <c r="Y135" i="20"/>
  <c r="Y136" i="20"/>
  <c r="Y137" i="20"/>
  <c r="Y139" i="20"/>
  <c r="Y140" i="20"/>
  <c r="Y141" i="20"/>
  <c r="Y142" i="20"/>
  <c r="Y143" i="20"/>
  <c r="Y144" i="20"/>
  <c r="Y145" i="20"/>
  <c r="Y146" i="20"/>
  <c r="Y147" i="20"/>
  <c r="Y148" i="20"/>
  <c r="Y7" i="20"/>
  <c r="Z8" i="21"/>
  <c r="Z9" i="21"/>
  <c r="Z10" i="21"/>
  <c r="Z11" i="21"/>
  <c r="Z12" i="21"/>
  <c r="Z13" i="21"/>
  <c r="Z14" i="21"/>
  <c r="Z15" i="21"/>
  <c r="Z16" i="21"/>
  <c r="Z17" i="21"/>
  <c r="Z18" i="21"/>
  <c r="Z19" i="21"/>
  <c r="Z20" i="21"/>
  <c r="Z21" i="21"/>
  <c r="Z22" i="21"/>
  <c r="Z23" i="21"/>
  <c r="Z24" i="21"/>
  <c r="Z25" i="21"/>
  <c r="Z26" i="21"/>
  <c r="Z27" i="21"/>
  <c r="Z28" i="21"/>
  <c r="Z29" i="21"/>
  <c r="Z30" i="21"/>
  <c r="Z31" i="21"/>
  <c r="Z32" i="21"/>
  <c r="Z33" i="21"/>
  <c r="Z34" i="21"/>
  <c r="Z35" i="21"/>
  <c r="Z36" i="21"/>
  <c r="Z37" i="21"/>
  <c r="Z38" i="21"/>
  <c r="Z39" i="21"/>
  <c r="Z40" i="21"/>
  <c r="Z41" i="21"/>
  <c r="Z42" i="21"/>
  <c r="Z43" i="21"/>
  <c r="Z44" i="21"/>
  <c r="Z45" i="21"/>
  <c r="Z46" i="21"/>
  <c r="Z47" i="21"/>
  <c r="Z48" i="21"/>
  <c r="Z49" i="21"/>
  <c r="Z50" i="21"/>
  <c r="Z51" i="21"/>
  <c r="Z52" i="21"/>
  <c r="Z53" i="21"/>
  <c r="Z54" i="21"/>
  <c r="Z55" i="21"/>
  <c r="Z56" i="21"/>
  <c r="Z57" i="21"/>
  <c r="Z58" i="21"/>
  <c r="Z59" i="21"/>
  <c r="Z60" i="21"/>
  <c r="Z61" i="21"/>
  <c r="Z62" i="21"/>
  <c r="Z63" i="21"/>
  <c r="Z64" i="21"/>
  <c r="Z65" i="21"/>
  <c r="Z66" i="21"/>
  <c r="Z67" i="21"/>
  <c r="Z68" i="21"/>
  <c r="Z69" i="21"/>
  <c r="Z70" i="21"/>
  <c r="Z71" i="21"/>
  <c r="Z72" i="21"/>
  <c r="Z73" i="21"/>
  <c r="Z74" i="21"/>
  <c r="Z75" i="21"/>
  <c r="Z76" i="21"/>
  <c r="Z77" i="21"/>
  <c r="Z78" i="21"/>
  <c r="Z79" i="21"/>
  <c r="Z80" i="21"/>
  <c r="Z81" i="21"/>
  <c r="Z82" i="21"/>
  <c r="Z83" i="21"/>
  <c r="Z84" i="21"/>
  <c r="Z85" i="21"/>
  <c r="Z86" i="21"/>
  <c r="Z87" i="21"/>
  <c r="Z88" i="21"/>
  <c r="Z89" i="21"/>
  <c r="Z90" i="21"/>
  <c r="Z91" i="21"/>
  <c r="Z92" i="21"/>
  <c r="Z93" i="21"/>
  <c r="Z94" i="21"/>
  <c r="Z95" i="21"/>
  <c r="Z96" i="21"/>
  <c r="Z97" i="21"/>
  <c r="Z98" i="21"/>
  <c r="Z99" i="21"/>
  <c r="Z100" i="21"/>
  <c r="Z101" i="21"/>
  <c r="Z102" i="21"/>
  <c r="Z103" i="21"/>
  <c r="Z104" i="21"/>
  <c r="Z105" i="21"/>
  <c r="Z106" i="21"/>
  <c r="Z107" i="21"/>
  <c r="Z108" i="21"/>
  <c r="Z109" i="21"/>
  <c r="Z110" i="21"/>
  <c r="Z111" i="21"/>
  <c r="Z112" i="21"/>
  <c r="Z113" i="21"/>
  <c r="Z114" i="21"/>
  <c r="Z115" i="21"/>
  <c r="Z116" i="21"/>
  <c r="Z117" i="21"/>
  <c r="Z118" i="21"/>
  <c r="Z119" i="21"/>
  <c r="Z120" i="21"/>
  <c r="Z121" i="21"/>
  <c r="Z122" i="21"/>
  <c r="Z123" i="21"/>
  <c r="Z124" i="21"/>
  <c r="Z125" i="21"/>
  <c r="Z126" i="21"/>
  <c r="Z127" i="21"/>
  <c r="Z128" i="21"/>
  <c r="Z129" i="21"/>
  <c r="Z130" i="21"/>
  <c r="Z131" i="21"/>
  <c r="Z132" i="21"/>
  <c r="Z133" i="21"/>
  <c r="Z134" i="21"/>
  <c r="Z135" i="21"/>
  <c r="Z136" i="21"/>
  <c r="Z137" i="21"/>
  <c r="Z139" i="21"/>
  <c r="Z140" i="21"/>
  <c r="Z141" i="21"/>
  <c r="Z142" i="21"/>
  <c r="Z143" i="21"/>
  <c r="Z144" i="21"/>
  <c r="Z145" i="21"/>
  <c r="Z146" i="21"/>
  <c r="Z147" i="21"/>
  <c r="Z148" i="21"/>
  <c r="Z7" i="21"/>
  <c r="Y8" i="23"/>
  <c r="Y9" i="23"/>
  <c r="Y10" i="23"/>
  <c r="Y11" i="23"/>
  <c r="Y12" i="23"/>
  <c r="Y13" i="23"/>
  <c r="Y14" i="23"/>
  <c r="Y15" i="23"/>
  <c r="Y16" i="23"/>
  <c r="Y17" i="23"/>
  <c r="Y18" i="23"/>
  <c r="Y19" i="23"/>
  <c r="Y20" i="23"/>
  <c r="Y21" i="23"/>
  <c r="Y22" i="23"/>
  <c r="Y23" i="23"/>
  <c r="Y24" i="23"/>
  <c r="Y25" i="23"/>
  <c r="Y26" i="23"/>
  <c r="Y27" i="23"/>
  <c r="Y28" i="23"/>
  <c r="Y29" i="23"/>
  <c r="Y30" i="23"/>
  <c r="Y31" i="23"/>
  <c r="Y32" i="23"/>
  <c r="Y33" i="23"/>
  <c r="Y34" i="23"/>
  <c r="Y35" i="23"/>
  <c r="Y36" i="23"/>
  <c r="Y37" i="23"/>
  <c r="Y38" i="23"/>
  <c r="Y39" i="23"/>
  <c r="Y40" i="23"/>
  <c r="Y41" i="23"/>
  <c r="Y42" i="23"/>
  <c r="Y43" i="23"/>
  <c r="Y44" i="23"/>
  <c r="Y45" i="23"/>
  <c r="Y46" i="23"/>
  <c r="Y47" i="23"/>
  <c r="Y48" i="23"/>
  <c r="Y49" i="23"/>
  <c r="Y50" i="23"/>
  <c r="Y51" i="23"/>
  <c r="Y52" i="23"/>
  <c r="Y53" i="23"/>
  <c r="Y54" i="23"/>
  <c r="Y55" i="23"/>
  <c r="Y56" i="23"/>
  <c r="Y57" i="23"/>
  <c r="Y58" i="23"/>
  <c r="Y59" i="23"/>
  <c r="Y60" i="23"/>
  <c r="Y61" i="23"/>
  <c r="Y62" i="23"/>
  <c r="Y63" i="23"/>
  <c r="Y64" i="23"/>
  <c r="Y65" i="23"/>
  <c r="Y66" i="23"/>
  <c r="Y67" i="23"/>
  <c r="Y68" i="23"/>
  <c r="Y69" i="23"/>
  <c r="Y70" i="23"/>
  <c r="Y71" i="23"/>
  <c r="Y72" i="23"/>
  <c r="Y73" i="23"/>
  <c r="Y74" i="23"/>
  <c r="Y75" i="23"/>
  <c r="Y76" i="23"/>
  <c r="Y77" i="23"/>
  <c r="Y78" i="23"/>
  <c r="Y79" i="23"/>
  <c r="Y80" i="23"/>
  <c r="Y81" i="23"/>
  <c r="Y82" i="23"/>
  <c r="Y83" i="23"/>
  <c r="Y84" i="23"/>
  <c r="Y85" i="23"/>
  <c r="Y86" i="23"/>
  <c r="Y87" i="23"/>
  <c r="Y88" i="23"/>
  <c r="Y89" i="23"/>
  <c r="Y90" i="23"/>
  <c r="Y91" i="23"/>
  <c r="Y92" i="23"/>
  <c r="Y93" i="23"/>
  <c r="Y94" i="23"/>
  <c r="Y95" i="23"/>
  <c r="Y96" i="23"/>
  <c r="Y97" i="23"/>
  <c r="Y98" i="23"/>
  <c r="Y99" i="23"/>
  <c r="Y100" i="23"/>
  <c r="Y101" i="23"/>
  <c r="Y102" i="23"/>
  <c r="Y103" i="23"/>
  <c r="Y104" i="23"/>
  <c r="Y105" i="23"/>
  <c r="Y106" i="23"/>
  <c r="Y107" i="23"/>
  <c r="Y108" i="23"/>
  <c r="Y109" i="23"/>
  <c r="Y110" i="23"/>
  <c r="Y111" i="23"/>
  <c r="Y112" i="23"/>
  <c r="Y113" i="23"/>
  <c r="Y114" i="23"/>
  <c r="Y115" i="23"/>
  <c r="Y116" i="23"/>
  <c r="Y117" i="23"/>
  <c r="Y118" i="23"/>
  <c r="Y119" i="23"/>
  <c r="Y120" i="23"/>
  <c r="Y121" i="23"/>
  <c r="Y122" i="23"/>
  <c r="Y123" i="23"/>
  <c r="Y124" i="23"/>
  <c r="Y125" i="23"/>
  <c r="Y126" i="23"/>
  <c r="Y127" i="23"/>
  <c r="Y128" i="23"/>
  <c r="Y129" i="23"/>
  <c r="Y130" i="23"/>
  <c r="Y131" i="23"/>
  <c r="Y132" i="23"/>
  <c r="Y133" i="23"/>
  <c r="Y134" i="23"/>
  <c r="Y135" i="23"/>
  <c r="Y136" i="23"/>
  <c r="Y137" i="23"/>
  <c r="Y139" i="23"/>
  <c r="Y140" i="23"/>
  <c r="Y141" i="23"/>
  <c r="Y142" i="23"/>
  <c r="Y143" i="23"/>
  <c r="Y144" i="23"/>
  <c r="Y145" i="23"/>
  <c r="Y146" i="23"/>
  <c r="Y147" i="23"/>
  <c r="Y148" i="23"/>
  <c r="Y7" i="23"/>
  <c r="AD8" i="24"/>
  <c r="AD9" i="24"/>
  <c r="AD10" i="24"/>
  <c r="AD11" i="24"/>
  <c r="AD12" i="24"/>
  <c r="AD13" i="24"/>
  <c r="AD14" i="24"/>
  <c r="AD15" i="24"/>
  <c r="AD16" i="24"/>
  <c r="AD17" i="24"/>
  <c r="AD18" i="24"/>
  <c r="AD19" i="24"/>
  <c r="AD20" i="24"/>
  <c r="AD21" i="24"/>
  <c r="AD22" i="24"/>
  <c r="AD23" i="24"/>
  <c r="AD24" i="24"/>
  <c r="AD25" i="24"/>
  <c r="AD26" i="24"/>
  <c r="AD27" i="24"/>
  <c r="AD28" i="24"/>
  <c r="AD29" i="24"/>
  <c r="AD30" i="24"/>
  <c r="AD31" i="24"/>
  <c r="AD32" i="24"/>
  <c r="AD33" i="24"/>
  <c r="AD34" i="24"/>
  <c r="AD35" i="24"/>
  <c r="AD36" i="24"/>
  <c r="AD37" i="24"/>
  <c r="AD38" i="24"/>
  <c r="AD39" i="24"/>
  <c r="AD40" i="24"/>
  <c r="AD41" i="24"/>
  <c r="AD42" i="24"/>
  <c r="AD43" i="24"/>
  <c r="AD44" i="24"/>
  <c r="AD45" i="24"/>
  <c r="AD46" i="24"/>
  <c r="AD47" i="24"/>
  <c r="AD48" i="24"/>
  <c r="AD49" i="24"/>
  <c r="AD50" i="24"/>
  <c r="AD51" i="24"/>
  <c r="AD52" i="24"/>
  <c r="AD53" i="24"/>
  <c r="AD54" i="24"/>
  <c r="AD55" i="24"/>
  <c r="AD56" i="24"/>
  <c r="AD57" i="24"/>
  <c r="AD58" i="24"/>
  <c r="AD59" i="24"/>
  <c r="AD60" i="24"/>
  <c r="AD61" i="24"/>
  <c r="AD62" i="24"/>
  <c r="AD63" i="24"/>
  <c r="AD64" i="24"/>
  <c r="AD65" i="24"/>
  <c r="AD66" i="24"/>
  <c r="AD67" i="24"/>
  <c r="AD68" i="24"/>
  <c r="AD69" i="24"/>
  <c r="AD70" i="24"/>
  <c r="AD71" i="24"/>
  <c r="AD72" i="24"/>
  <c r="AD73" i="24"/>
  <c r="AD74" i="24"/>
  <c r="AD75" i="24"/>
  <c r="AD76" i="24"/>
  <c r="AD77" i="24"/>
  <c r="AD78" i="24"/>
  <c r="AD79" i="24"/>
  <c r="AD80" i="24"/>
  <c r="AD81" i="24"/>
  <c r="AD82" i="24"/>
  <c r="AD83" i="24"/>
  <c r="AD84" i="24"/>
  <c r="AD85" i="24"/>
  <c r="AD86" i="24"/>
  <c r="AD87" i="24"/>
  <c r="AD88" i="24"/>
  <c r="AD89" i="24"/>
  <c r="AD90" i="24"/>
  <c r="AD91" i="24"/>
  <c r="AD92" i="24"/>
  <c r="AD93" i="24"/>
  <c r="AD94" i="24"/>
  <c r="AD95" i="24"/>
  <c r="AD96" i="24"/>
  <c r="AD97" i="24"/>
  <c r="AD98" i="24"/>
  <c r="AD99" i="24"/>
  <c r="AD100" i="24"/>
  <c r="AD101" i="24"/>
  <c r="AD102" i="24"/>
  <c r="AD103" i="24"/>
  <c r="AD104" i="24"/>
  <c r="AD105" i="24"/>
  <c r="AD106" i="24"/>
  <c r="AD107" i="24"/>
  <c r="AD108" i="24"/>
  <c r="AD109" i="24"/>
  <c r="AD110" i="24"/>
  <c r="AD111" i="24"/>
  <c r="AD112" i="24"/>
  <c r="AD113" i="24"/>
  <c r="AD114" i="24"/>
  <c r="AD115" i="24"/>
  <c r="AD116" i="24"/>
  <c r="AD117" i="24"/>
  <c r="AD118" i="24"/>
  <c r="AD119" i="24"/>
  <c r="AD120" i="24"/>
  <c r="AD121" i="24"/>
  <c r="AD122" i="24"/>
  <c r="AD123" i="24"/>
  <c r="AD124" i="24"/>
  <c r="AD125" i="24"/>
  <c r="AD126" i="24"/>
  <c r="AD127" i="24"/>
  <c r="AD128" i="24"/>
  <c r="AD129" i="24"/>
  <c r="AD130" i="24"/>
  <c r="AD131" i="24"/>
  <c r="AD132" i="24"/>
  <c r="AD133" i="24"/>
  <c r="AD134" i="24"/>
  <c r="AD135" i="24"/>
  <c r="AD136" i="24"/>
  <c r="AD137" i="24"/>
  <c r="AD139" i="24"/>
  <c r="AD140" i="24"/>
  <c r="AD141" i="24"/>
  <c r="AD142" i="24"/>
  <c r="AD143" i="24"/>
  <c r="AD144" i="24"/>
  <c r="AD145" i="24"/>
  <c r="AD146" i="24"/>
  <c r="AD147" i="24"/>
  <c r="AD148" i="24"/>
  <c r="AD7" i="24"/>
  <c r="G4" i="26"/>
  <c r="AI7" i="18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9" i="1"/>
  <c r="AD140" i="1"/>
  <c r="AD141" i="1"/>
  <c r="AD142" i="1"/>
  <c r="AD143" i="1"/>
  <c r="AD144" i="1"/>
  <c r="AD145" i="1"/>
  <c r="AD146" i="1"/>
  <c r="AD147" i="1"/>
  <c r="AD148" i="1"/>
  <c r="AD7" i="1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9" i="2"/>
  <c r="AC140" i="2"/>
  <c r="AC141" i="2"/>
  <c r="AC142" i="2"/>
  <c r="AC143" i="2"/>
  <c r="AC144" i="2"/>
  <c r="AC145" i="2"/>
  <c r="AC146" i="2"/>
  <c r="AC147" i="2"/>
  <c r="AC148" i="2"/>
  <c r="AC7" i="2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C71" i="3"/>
  <c r="AC72" i="3"/>
  <c r="AC73" i="3"/>
  <c r="AC74" i="3"/>
  <c r="AC75" i="3"/>
  <c r="AC76" i="3"/>
  <c r="AC77" i="3"/>
  <c r="AC78" i="3"/>
  <c r="AC79" i="3"/>
  <c r="AC80" i="3"/>
  <c r="AC8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C105" i="3"/>
  <c r="AC106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19" i="3"/>
  <c r="AC120" i="3"/>
  <c r="AC121" i="3"/>
  <c r="AC122" i="3"/>
  <c r="AC123" i="3"/>
  <c r="AC124" i="3"/>
  <c r="AC125" i="3"/>
  <c r="AC126" i="3"/>
  <c r="AC127" i="3"/>
  <c r="AC128" i="3"/>
  <c r="AC129" i="3"/>
  <c r="AC130" i="3"/>
  <c r="AC131" i="3"/>
  <c r="AC132" i="3"/>
  <c r="AC133" i="3"/>
  <c r="AC134" i="3"/>
  <c r="AC135" i="3"/>
  <c r="AC136" i="3"/>
  <c r="AC137" i="3"/>
  <c r="AC139" i="3"/>
  <c r="AC140" i="3"/>
  <c r="AC141" i="3"/>
  <c r="AC142" i="3"/>
  <c r="AC143" i="3"/>
  <c r="AC144" i="3"/>
  <c r="AC145" i="3"/>
  <c r="AC146" i="3"/>
  <c r="AC147" i="3"/>
  <c r="AC148" i="3"/>
  <c r="AC7" i="3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1" i="4"/>
  <c r="Y82" i="4"/>
  <c r="Y83" i="4"/>
  <c r="Y84" i="4"/>
  <c r="Y85" i="4"/>
  <c r="Y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Y112" i="4"/>
  <c r="Y113" i="4"/>
  <c r="Y114" i="4"/>
  <c r="Y115" i="4"/>
  <c r="Y116" i="4"/>
  <c r="Y117" i="4"/>
  <c r="Y118" i="4"/>
  <c r="Y119" i="4"/>
  <c r="Y120" i="4"/>
  <c r="Y121" i="4"/>
  <c r="Y122" i="4"/>
  <c r="Y123" i="4"/>
  <c r="Y124" i="4"/>
  <c r="Y125" i="4"/>
  <c r="Y126" i="4"/>
  <c r="Y127" i="4"/>
  <c r="Y128" i="4"/>
  <c r="Y129" i="4"/>
  <c r="Y130" i="4"/>
  <c r="Y131" i="4"/>
  <c r="Y132" i="4"/>
  <c r="Y133" i="4"/>
  <c r="Y134" i="4"/>
  <c r="Y135" i="4"/>
  <c r="Y136" i="4"/>
  <c r="Y137" i="4"/>
  <c r="Y139" i="4"/>
  <c r="Y140" i="4"/>
  <c r="Y141" i="4"/>
  <c r="Y142" i="4"/>
  <c r="Y143" i="4"/>
  <c r="Y144" i="4"/>
  <c r="Y145" i="4"/>
  <c r="Y146" i="4"/>
  <c r="Y147" i="4"/>
  <c r="Y148" i="4"/>
  <c r="Y7" i="4"/>
  <c r="AE8" i="5"/>
  <c r="AE9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AE52" i="5"/>
  <c r="AE53" i="5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69" i="5"/>
  <c r="AE70" i="5"/>
  <c r="AE71" i="5"/>
  <c r="AE72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E85" i="5"/>
  <c r="AE86" i="5"/>
  <c r="AE87" i="5"/>
  <c r="AE88" i="5"/>
  <c r="AE89" i="5"/>
  <c r="AE90" i="5"/>
  <c r="AE91" i="5"/>
  <c r="AE92" i="5"/>
  <c r="AE93" i="5"/>
  <c r="AE94" i="5"/>
  <c r="AE95" i="5"/>
  <c r="AE96" i="5"/>
  <c r="AE97" i="5"/>
  <c r="AE98" i="5"/>
  <c r="AE99" i="5"/>
  <c r="AE100" i="5"/>
  <c r="AE101" i="5"/>
  <c r="AE102" i="5"/>
  <c r="AE103" i="5"/>
  <c r="AE104" i="5"/>
  <c r="AE105" i="5"/>
  <c r="AE106" i="5"/>
  <c r="AE107" i="5"/>
  <c r="AE108" i="5"/>
  <c r="AE109" i="5"/>
  <c r="AE110" i="5"/>
  <c r="AE111" i="5"/>
  <c r="AE112" i="5"/>
  <c r="AE113" i="5"/>
  <c r="AE114" i="5"/>
  <c r="AE115" i="5"/>
  <c r="AE116" i="5"/>
  <c r="AE117" i="5"/>
  <c r="AE118" i="5"/>
  <c r="AE119" i="5"/>
  <c r="AE120" i="5"/>
  <c r="AE121" i="5"/>
  <c r="AE122" i="5"/>
  <c r="AE123" i="5"/>
  <c r="AE124" i="5"/>
  <c r="AE125" i="5"/>
  <c r="AE126" i="5"/>
  <c r="AE127" i="5"/>
  <c r="AE128" i="5"/>
  <c r="AE129" i="5"/>
  <c r="AE130" i="5"/>
  <c r="AE131" i="5"/>
  <c r="AE132" i="5"/>
  <c r="AE133" i="5"/>
  <c r="AE134" i="5"/>
  <c r="AE135" i="5"/>
  <c r="AE136" i="5"/>
  <c r="AE137" i="5"/>
  <c r="AE139" i="5"/>
  <c r="AE140" i="5"/>
  <c r="AE141" i="5"/>
  <c r="AE142" i="5"/>
  <c r="AE143" i="5"/>
  <c r="AE144" i="5"/>
  <c r="AE145" i="5"/>
  <c r="AE146" i="5"/>
  <c r="AE147" i="5"/>
  <c r="AE148" i="5"/>
  <c r="AE7" i="5"/>
  <c r="AE8" i="18"/>
  <c r="AE9" i="18"/>
  <c r="AE10" i="18"/>
  <c r="AE11" i="18"/>
  <c r="AE12" i="18"/>
  <c r="AE13" i="18"/>
  <c r="AE14" i="18"/>
  <c r="AE15" i="18"/>
  <c r="AE16" i="18"/>
  <c r="AE17" i="18"/>
  <c r="AE18" i="18"/>
  <c r="AE19" i="18"/>
  <c r="AE20" i="18"/>
  <c r="AE21" i="18"/>
  <c r="AE22" i="18"/>
  <c r="AE23" i="18"/>
  <c r="AE24" i="18"/>
  <c r="AE25" i="18"/>
  <c r="AE26" i="18"/>
  <c r="AE27" i="18"/>
  <c r="AE28" i="18"/>
  <c r="AE29" i="18"/>
  <c r="AE30" i="18"/>
  <c r="AE31" i="18"/>
  <c r="AE32" i="18"/>
  <c r="AE33" i="18"/>
  <c r="AE34" i="18"/>
  <c r="AE35" i="18"/>
  <c r="AE36" i="18"/>
  <c r="AE37" i="18"/>
  <c r="AE38" i="18"/>
  <c r="AE39" i="18"/>
  <c r="AE40" i="18"/>
  <c r="AE41" i="18"/>
  <c r="AE42" i="18"/>
  <c r="AE43" i="18"/>
  <c r="AE44" i="18"/>
  <c r="AE45" i="18"/>
  <c r="AE46" i="18"/>
  <c r="AE47" i="18"/>
  <c r="AE48" i="18"/>
  <c r="AE49" i="18"/>
  <c r="AE50" i="18"/>
  <c r="AE51" i="18"/>
  <c r="AE52" i="18"/>
  <c r="AE53" i="18"/>
  <c r="AE54" i="18"/>
  <c r="AE55" i="18"/>
  <c r="AE56" i="18"/>
  <c r="AE57" i="18"/>
  <c r="AE58" i="18"/>
  <c r="AE59" i="18"/>
  <c r="AE60" i="18"/>
  <c r="AE61" i="18"/>
  <c r="AE62" i="18"/>
  <c r="AE63" i="18"/>
  <c r="AE64" i="18"/>
  <c r="AE65" i="18"/>
  <c r="AE66" i="18"/>
  <c r="AE67" i="18"/>
  <c r="AE68" i="18"/>
  <c r="AE69" i="18"/>
  <c r="AE70" i="18"/>
  <c r="AE71" i="18"/>
  <c r="AE72" i="18"/>
  <c r="AE73" i="18"/>
  <c r="AE74" i="18"/>
  <c r="AE75" i="18"/>
  <c r="AE76" i="18"/>
  <c r="AE77" i="18"/>
  <c r="AE78" i="18"/>
  <c r="AE79" i="18"/>
  <c r="AE80" i="18"/>
  <c r="AE81" i="18"/>
  <c r="AE82" i="18"/>
  <c r="AE83" i="18"/>
  <c r="AE84" i="18"/>
  <c r="AE85" i="18"/>
  <c r="AE86" i="18"/>
  <c r="AE87" i="18"/>
  <c r="AE88" i="18"/>
  <c r="AE89" i="18"/>
  <c r="AE90" i="18"/>
  <c r="AE91" i="18"/>
  <c r="AE92" i="18"/>
  <c r="AE93" i="18"/>
  <c r="AE94" i="18"/>
  <c r="AE95" i="18"/>
  <c r="AE96" i="18"/>
  <c r="AE97" i="18"/>
  <c r="AE98" i="18"/>
  <c r="AE99" i="18"/>
  <c r="AE100" i="18"/>
  <c r="AE101" i="18"/>
  <c r="AE102" i="18"/>
  <c r="AE103" i="18"/>
  <c r="AE104" i="18"/>
  <c r="AE105" i="18"/>
  <c r="AE106" i="18"/>
  <c r="AE107" i="18"/>
  <c r="AE108" i="18"/>
  <c r="AE109" i="18"/>
  <c r="AE110" i="18"/>
  <c r="AE111" i="18"/>
  <c r="AE112" i="18"/>
  <c r="AE113" i="18"/>
  <c r="AE114" i="18"/>
  <c r="AE115" i="18"/>
  <c r="AE116" i="18"/>
  <c r="AE117" i="18"/>
  <c r="AE118" i="18"/>
  <c r="AE119" i="18"/>
  <c r="AE120" i="18"/>
  <c r="AE121" i="18"/>
  <c r="AE122" i="18"/>
  <c r="AE123" i="18"/>
  <c r="AE124" i="18"/>
  <c r="AE125" i="18"/>
  <c r="AE126" i="18"/>
  <c r="AE127" i="18"/>
  <c r="AE128" i="18"/>
  <c r="AE129" i="18"/>
  <c r="AE130" i="18"/>
  <c r="AE131" i="18"/>
  <c r="AE132" i="18"/>
  <c r="AE133" i="18"/>
  <c r="AE134" i="18"/>
  <c r="AE135" i="18"/>
  <c r="AE136" i="18"/>
  <c r="AE137" i="18"/>
  <c r="AE139" i="18"/>
  <c r="AE140" i="18"/>
  <c r="AE141" i="18"/>
  <c r="AE142" i="18"/>
  <c r="AE143" i="18"/>
  <c r="AE144" i="18"/>
  <c r="AE145" i="18"/>
  <c r="AE146" i="18"/>
  <c r="AE147" i="18"/>
  <c r="AE148" i="18"/>
  <c r="AE7" i="18"/>
  <c r="G4" i="16"/>
  <c r="G139" i="26" l="1"/>
  <c r="G139" i="16"/>
  <c r="G146" i="16"/>
  <c r="G142" i="16"/>
  <c r="G133" i="16"/>
  <c r="G129" i="16"/>
  <c r="G125" i="16"/>
  <c r="G117" i="16"/>
  <c r="G113" i="16"/>
  <c r="G109" i="16"/>
  <c r="G101" i="16"/>
  <c r="G97" i="16"/>
  <c r="G89" i="16"/>
  <c r="G85" i="16"/>
  <c r="G81" i="16"/>
  <c r="G77" i="16"/>
  <c r="G69" i="16"/>
  <c r="G65" i="16"/>
  <c r="G57" i="16"/>
  <c r="G53" i="16"/>
  <c r="G49" i="16"/>
  <c r="G45" i="16"/>
  <c r="G41" i="16"/>
  <c r="G37" i="16"/>
  <c r="G33" i="16"/>
  <c r="G29" i="16"/>
  <c r="G25" i="16"/>
  <c r="G21" i="16"/>
  <c r="G17" i="16"/>
  <c r="G66" i="16"/>
  <c r="G145" i="16"/>
  <c r="G132" i="16"/>
  <c r="G120" i="16"/>
  <c r="G108" i="16"/>
  <c r="G96" i="16"/>
  <c r="G84" i="16"/>
  <c r="G72" i="16"/>
  <c r="G60" i="16"/>
  <c r="G44" i="16"/>
  <c r="G32" i="16"/>
  <c r="G16" i="16"/>
  <c r="G141" i="16"/>
  <c r="G128" i="16"/>
  <c r="G116" i="16"/>
  <c r="G100" i="16"/>
  <c r="G88" i="16"/>
  <c r="G80" i="16"/>
  <c r="G68" i="16"/>
  <c r="G52" i="16"/>
  <c r="G28" i="16"/>
  <c r="G8" i="16"/>
  <c r="G136" i="16"/>
  <c r="G124" i="16"/>
  <c r="G104" i="16"/>
  <c r="G105" i="16" s="1"/>
  <c r="G92" i="16"/>
  <c r="G76" i="16"/>
  <c r="G64" i="16"/>
  <c r="G48" i="16"/>
  <c r="G12" i="16"/>
  <c r="G148" i="26"/>
  <c r="G144" i="26"/>
  <c r="G140" i="26"/>
  <c r="G135" i="26"/>
  <c r="G127" i="26"/>
  <c r="G123" i="26"/>
  <c r="G119" i="26"/>
  <c r="G115" i="26"/>
  <c r="G111" i="26"/>
  <c r="G107" i="26"/>
  <c r="G99" i="26"/>
  <c r="G95" i="26"/>
  <c r="G91" i="26"/>
  <c r="G87" i="26"/>
  <c r="G83" i="26"/>
  <c r="G75" i="26"/>
  <c r="G71" i="26"/>
  <c r="G67" i="26"/>
  <c r="G63" i="26"/>
  <c r="G59" i="26"/>
  <c r="G55" i="26"/>
  <c r="G51" i="26"/>
  <c r="G47" i="26"/>
  <c r="G43" i="26"/>
  <c r="G39" i="26"/>
  <c r="G35" i="26"/>
  <c r="G31" i="26"/>
  <c r="G27" i="26"/>
  <c r="G23" i="26"/>
  <c r="G19" i="26"/>
  <c r="G15" i="26"/>
  <c r="G147" i="26"/>
  <c r="G143" i="26"/>
  <c r="G134" i="26"/>
  <c r="G130" i="26"/>
  <c r="G126" i="26"/>
  <c r="G122" i="26"/>
  <c r="G118" i="26"/>
  <c r="G110" i="26"/>
  <c r="G102" i="26"/>
  <c r="G98" i="26"/>
  <c r="G94" i="26"/>
  <c r="G86" i="26"/>
  <c r="G82" i="26"/>
  <c r="G78" i="26"/>
  <c r="G74" i="26"/>
  <c r="G70" i="26"/>
  <c r="G66" i="26"/>
  <c r="G62" i="26"/>
  <c r="G58" i="26"/>
  <c r="G54" i="26"/>
  <c r="G50" i="26"/>
  <c r="G7" i="26"/>
  <c r="G145" i="26"/>
  <c r="G141" i="26"/>
  <c r="G136" i="26"/>
  <c r="G132" i="26"/>
  <c r="G128" i="26"/>
  <c r="G124" i="26"/>
  <c r="G120" i="26"/>
  <c r="G116" i="26"/>
  <c r="G112" i="26"/>
  <c r="G108" i="26"/>
  <c r="G104" i="26"/>
  <c r="G105" i="26" s="1"/>
  <c r="G100" i="26"/>
  <c r="G96" i="26"/>
  <c r="G92" i="26"/>
  <c r="G88" i="26"/>
  <c r="G84" i="26"/>
  <c r="G80" i="26"/>
  <c r="G76" i="26"/>
  <c r="G72" i="26"/>
  <c r="G68" i="26"/>
  <c r="G64" i="26"/>
  <c r="G60" i="26"/>
  <c r="G56" i="26"/>
  <c r="G52" i="26"/>
  <c r="G48" i="26"/>
  <c r="G44" i="26"/>
  <c r="G32" i="26"/>
  <c r="G28" i="26"/>
  <c r="G16" i="26"/>
  <c r="G12" i="26"/>
  <c r="G8" i="26"/>
  <c r="G46" i="26"/>
  <c r="G42" i="26"/>
  <c r="G38" i="26"/>
  <c r="G34" i="26"/>
  <c r="G30" i="26"/>
  <c r="G26" i="26"/>
  <c r="G22" i="26"/>
  <c r="G18" i="26"/>
  <c r="G14" i="26"/>
  <c r="G10" i="26"/>
  <c r="G146" i="26"/>
  <c r="G142" i="26"/>
  <c r="G133" i="26"/>
  <c r="G129" i="26"/>
  <c r="G125" i="26"/>
  <c r="G117" i="26"/>
  <c r="G113" i="26"/>
  <c r="G109" i="26"/>
  <c r="G101" i="26"/>
  <c r="G97" i="26"/>
  <c r="G89" i="26"/>
  <c r="G85" i="26"/>
  <c r="G81" i="26"/>
  <c r="G77" i="26"/>
  <c r="G69" i="26"/>
  <c r="G65" i="26"/>
  <c r="G57" i="26"/>
  <c r="G53" i="26"/>
  <c r="G49" i="26"/>
  <c r="G45" i="26"/>
  <c r="G41" i="26"/>
  <c r="G37" i="26"/>
  <c r="G33" i="26"/>
  <c r="G29" i="26"/>
  <c r="G25" i="26"/>
  <c r="G21" i="26"/>
  <c r="G17" i="26"/>
  <c r="G13" i="26"/>
  <c r="G9" i="26"/>
  <c r="G9" i="16"/>
  <c r="G13" i="16"/>
  <c r="G126" i="16"/>
  <c r="G94" i="16"/>
  <c r="G78" i="16"/>
  <c r="G50" i="16"/>
  <c r="G30" i="16"/>
  <c r="G18" i="16"/>
  <c r="G130" i="16"/>
  <c r="G98" i="16"/>
  <c r="G34" i="16"/>
  <c r="G147" i="16"/>
  <c r="G110" i="16"/>
  <c r="G82" i="16"/>
  <c r="G62" i="16"/>
  <c r="G46" i="16"/>
  <c r="G14" i="16"/>
  <c r="G143" i="16"/>
  <c r="G7" i="16"/>
  <c r="G112" i="16"/>
  <c r="G56" i="16"/>
  <c r="G134" i="16"/>
  <c r="G122" i="16"/>
  <c r="G118" i="16"/>
  <c r="G102" i="16"/>
  <c r="G86" i="16"/>
  <c r="G74" i="16"/>
  <c r="G70" i="16"/>
  <c r="G58" i="16"/>
  <c r="G54" i="16"/>
  <c r="G42" i="16"/>
  <c r="G38" i="16"/>
  <c r="G26" i="16"/>
  <c r="G22" i="16"/>
  <c r="G10" i="16"/>
  <c r="G148" i="16"/>
  <c r="G144" i="16"/>
  <c r="G140" i="16"/>
  <c r="G135" i="16"/>
  <c r="G127" i="16"/>
  <c r="G123" i="16"/>
  <c r="G119" i="16"/>
  <c r="G115" i="16"/>
  <c r="G111" i="16"/>
  <c r="G107" i="16"/>
  <c r="G99" i="16"/>
  <c r="G95" i="16"/>
  <c r="G91" i="16"/>
  <c r="G87" i="16"/>
  <c r="G83" i="16"/>
  <c r="G75" i="16"/>
  <c r="G71" i="16"/>
  <c r="G67" i="16"/>
  <c r="G63" i="16"/>
  <c r="G59" i="16"/>
  <c r="G55" i="16"/>
  <c r="G51" i="16"/>
  <c r="G47" i="16"/>
  <c r="G43" i="16"/>
  <c r="G39" i="16"/>
  <c r="G35" i="16"/>
  <c r="G31" i="16"/>
  <c r="G27" i="16"/>
  <c r="G23" i="16"/>
  <c r="G19" i="16"/>
  <c r="G15" i="16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/>
  <c r="I73" i="22"/>
  <c r="I74" i="22"/>
  <c r="I75" i="22"/>
  <c r="I76" i="22"/>
  <c r="I77" i="22"/>
  <c r="I78" i="22"/>
  <c r="I79" i="22"/>
  <c r="I80" i="22"/>
  <c r="I81" i="22"/>
  <c r="I82" i="22"/>
  <c r="I83" i="22"/>
  <c r="I84" i="22"/>
  <c r="I85" i="22"/>
  <c r="I86" i="22"/>
  <c r="I87" i="22"/>
  <c r="I88" i="22"/>
  <c r="I89" i="22"/>
  <c r="I90" i="22"/>
  <c r="I91" i="22"/>
  <c r="I92" i="22"/>
  <c r="I93" i="22"/>
  <c r="I94" i="22"/>
  <c r="I95" i="22"/>
  <c r="I96" i="22"/>
  <c r="I97" i="22"/>
  <c r="I98" i="22"/>
  <c r="I99" i="22"/>
  <c r="I100" i="22"/>
  <c r="I101" i="22"/>
  <c r="I102" i="22"/>
  <c r="I103" i="22"/>
  <c r="I104" i="22"/>
  <c r="I105" i="22"/>
  <c r="I106" i="22"/>
  <c r="I107" i="22"/>
  <c r="I108" i="22"/>
  <c r="I109" i="22"/>
  <c r="I110" i="22"/>
  <c r="I111" i="22"/>
  <c r="I112" i="22"/>
  <c r="I113" i="22"/>
  <c r="I114" i="22"/>
  <c r="I115" i="22"/>
  <c r="I116" i="22"/>
  <c r="I117" i="22"/>
  <c r="I118" i="22"/>
  <c r="I119" i="22"/>
  <c r="I120" i="22"/>
  <c r="I121" i="22"/>
  <c r="I122" i="22"/>
  <c r="I123" i="22"/>
  <c r="I124" i="22"/>
  <c r="I125" i="22"/>
  <c r="I126" i="22"/>
  <c r="I127" i="22"/>
  <c r="I128" i="22"/>
  <c r="I129" i="22"/>
  <c r="I130" i="22"/>
  <c r="I131" i="22"/>
  <c r="I132" i="22"/>
  <c r="I133" i="22"/>
  <c r="I134" i="22"/>
  <c r="I135" i="22"/>
  <c r="I136" i="22"/>
  <c r="I137" i="22"/>
  <c r="I140" i="22"/>
  <c r="I141" i="22"/>
  <c r="I142" i="22"/>
  <c r="I143" i="22"/>
  <c r="I144" i="22"/>
  <c r="I145" i="22"/>
  <c r="I146" i="22"/>
  <c r="I147" i="22"/>
  <c r="I148" i="22"/>
  <c r="G139" i="25" l="1"/>
  <c r="F4" i="26"/>
  <c r="Z8" i="19"/>
  <c r="Z9" i="19"/>
  <c r="Z10" i="19"/>
  <c r="Z11" i="19"/>
  <c r="Z12" i="19"/>
  <c r="Z13" i="19"/>
  <c r="Z14" i="19"/>
  <c r="Z15" i="19"/>
  <c r="Z16" i="19"/>
  <c r="Z17" i="19"/>
  <c r="Z18" i="19"/>
  <c r="Z19" i="19"/>
  <c r="Z20" i="19"/>
  <c r="Z21" i="19"/>
  <c r="Z22" i="19"/>
  <c r="Z23" i="19"/>
  <c r="Z24" i="19"/>
  <c r="Z25" i="19"/>
  <c r="Z26" i="19"/>
  <c r="Z27" i="19"/>
  <c r="Z28" i="19"/>
  <c r="Z29" i="19"/>
  <c r="Z30" i="19"/>
  <c r="Z31" i="19"/>
  <c r="Z32" i="19"/>
  <c r="Z33" i="19"/>
  <c r="Z34" i="19"/>
  <c r="Z35" i="19"/>
  <c r="Z36" i="19"/>
  <c r="Z37" i="19"/>
  <c r="Z38" i="19"/>
  <c r="Z39" i="19"/>
  <c r="Z40" i="19"/>
  <c r="Z41" i="19"/>
  <c r="Z42" i="19"/>
  <c r="Z43" i="19"/>
  <c r="Z44" i="19"/>
  <c r="Z45" i="19"/>
  <c r="Z46" i="19"/>
  <c r="Z47" i="19"/>
  <c r="Z48" i="19"/>
  <c r="Z49" i="19"/>
  <c r="Z50" i="19"/>
  <c r="Z51" i="19"/>
  <c r="Z52" i="19"/>
  <c r="Z53" i="19"/>
  <c r="Z54" i="19"/>
  <c r="Z55" i="19"/>
  <c r="Z56" i="19"/>
  <c r="Z57" i="19"/>
  <c r="Z58" i="19"/>
  <c r="Z59" i="19"/>
  <c r="Z60" i="19"/>
  <c r="Z61" i="19"/>
  <c r="Z62" i="19"/>
  <c r="Z63" i="19"/>
  <c r="Z64" i="19"/>
  <c r="Z65" i="19"/>
  <c r="Z66" i="19"/>
  <c r="Z67" i="19"/>
  <c r="Z68" i="19"/>
  <c r="Z69" i="19"/>
  <c r="Z70" i="19"/>
  <c r="Z71" i="19"/>
  <c r="Z72" i="19"/>
  <c r="Z73" i="19"/>
  <c r="Z74" i="19"/>
  <c r="Z75" i="19"/>
  <c r="Z76" i="19"/>
  <c r="Z77" i="19"/>
  <c r="Z78" i="19"/>
  <c r="Z79" i="19"/>
  <c r="Z80" i="19"/>
  <c r="Z81" i="19"/>
  <c r="Z82" i="19"/>
  <c r="Z83" i="19"/>
  <c r="Z84" i="19"/>
  <c r="Z85" i="19"/>
  <c r="Z86" i="19"/>
  <c r="Z87" i="19"/>
  <c r="Z88" i="19"/>
  <c r="Z89" i="19"/>
  <c r="Z90" i="19"/>
  <c r="Z91" i="19"/>
  <c r="Z92" i="19"/>
  <c r="Z93" i="19"/>
  <c r="Z94" i="19"/>
  <c r="Z95" i="19"/>
  <c r="Z96" i="19"/>
  <c r="Z97" i="19"/>
  <c r="Z98" i="19"/>
  <c r="Z99" i="19"/>
  <c r="Z100" i="19"/>
  <c r="Z101" i="19"/>
  <c r="Z102" i="19"/>
  <c r="Z103" i="19"/>
  <c r="Z104" i="19"/>
  <c r="Z105" i="19"/>
  <c r="Z106" i="19"/>
  <c r="Z107" i="19"/>
  <c r="Z108" i="19"/>
  <c r="Z109" i="19"/>
  <c r="Z110" i="19"/>
  <c r="Z111" i="19"/>
  <c r="Z112" i="19"/>
  <c r="Z113" i="19"/>
  <c r="Z114" i="19"/>
  <c r="Z115" i="19"/>
  <c r="Z116" i="19"/>
  <c r="Z117" i="19"/>
  <c r="Z118" i="19"/>
  <c r="Z119" i="19"/>
  <c r="Z120" i="19"/>
  <c r="Z121" i="19"/>
  <c r="Z122" i="19"/>
  <c r="Z123" i="19"/>
  <c r="Z124" i="19"/>
  <c r="Z125" i="19"/>
  <c r="Z126" i="19"/>
  <c r="Z127" i="19"/>
  <c r="Z128" i="19"/>
  <c r="Z129" i="19"/>
  <c r="Z130" i="19"/>
  <c r="Z131" i="19"/>
  <c r="Z132" i="19"/>
  <c r="Z133" i="19"/>
  <c r="Z134" i="19"/>
  <c r="Z135" i="19"/>
  <c r="Z136" i="19"/>
  <c r="Z137" i="19"/>
  <c r="Z139" i="19"/>
  <c r="Z140" i="19"/>
  <c r="Z141" i="19"/>
  <c r="Z142" i="19"/>
  <c r="Z143" i="19"/>
  <c r="Z144" i="19"/>
  <c r="Z145" i="19"/>
  <c r="Z146" i="19"/>
  <c r="Z147" i="19"/>
  <c r="Z148" i="19"/>
  <c r="Z7" i="19"/>
  <c r="K7" i="3" l="1"/>
  <c r="Y7" i="3"/>
  <c r="K8" i="3"/>
  <c r="Y8" i="3"/>
  <c r="K9" i="3"/>
  <c r="Y9" i="3"/>
  <c r="K10" i="3"/>
  <c r="Y10" i="3"/>
  <c r="K11" i="3"/>
  <c r="Y11" i="3"/>
  <c r="K12" i="3"/>
  <c r="Y12" i="3"/>
  <c r="K13" i="3"/>
  <c r="Y13" i="3"/>
  <c r="K14" i="3"/>
  <c r="Y14" i="3"/>
  <c r="K15" i="3"/>
  <c r="Y15" i="3"/>
  <c r="K16" i="3"/>
  <c r="Y16" i="3"/>
  <c r="K17" i="3"/>
  <c r="Y17" i="3"/>
  <c r="K18" i="3"/>
  <c r="Y18" i="3"/>
  <c r="K19" i="3"/>
  <c r="Y19" i="3"/>
  <c r="K20" i="3"/>
  <c r="Y20" i="3"/>
  <c r="K21" i="3"/>
  <c r="Y21" i="3"/>
  <c r="K22" i="3"/>
  <c r="Y22" i="3"/>
  <c r="K23" i="3"/>
  <c r="Y23" i="3"/>
  <c r="K24" i="3"/>
  <c r="Y24" i="3"/>
  <c r="K25" i="3"/>
  <c r="Y25" i="3"/>
  <c r="K26" i="3"/>
  <c r="Y26" i="3"/>
  <c r="K27" i="3"/>
  <c r="Y27" i="3"/>
  <c r="K28" i="3"/>
  <c r="Y28" i="3"/>
  <c r="K29" i="3"/>
  <c r="Y29" i="3"/>
  <c r="K30" i="3"/>
  <c r="Y30" i="3"/>
  <c r="K31" i="3"/>
  <c r="Y31" i="3"/>
  <c r="K32" i="3"/>
  <c r="Y32" i="3"/>
  <c r="K33" i="3"/>
  <c r="Y33" i="3"/>
  <c r="K34" i="3"/>
  <c r="Y34" i="3"/>
  <c r="K35" i="3"/>
  <c r="Y35" i="3"/>
  <c r="K36" i="3"/>
  <c r="Y36" i="3"/>
  <c r="K37" i="3"/>
  <c r="Y37" i="3"/>
  <c r="K38" i="3"/>
  <c r="Y38" i="3"/>
  <c r="K39" i="3"/>
  <c r="Y39" i="3"/>
  <c r="K40" i="3"/>
  <c r="Y40" i="3"/>
  <c r="K41" i="3"/>
  <c r="Y41" i="3"/>
  <c r="K42" i="3"/>
  <c r="Y42" i="3"/>
  <c r="K43" i="3"/>
  <c r="Y43" i="3"/>
  <c r="K44" i="3"/>
  <c r="Y44" i="3"/>
  <c r="K45" i="3"/>
  <c r="Y45" i="3"/>
  <c r="K46" i="3"/>
  <c r="Y46" i="3"/>
  <c r="K47" i="3"/>
  <c r="Y47" i="3"/>
  <c r="K48" i="3"/>
  <c r="Y48" i="3"/>
  <c r="K49" i="3"/>
  <c r="Y49" i="3"/>
  <c r="K50" i="3"/>
  <c r="Y50" i="3"/>
  <c r="K51" i="3"/>
  <c r="Y51" i="3"/>
  <c r="K52" i="3"/>
  <c r="Y52" i="3"/>
  <c r="K53" i="3"/>
  <c r="Y53" i="3"/>
  <c r="K54" i="3"/>
  <c r="Y54" i="3"/>
  <c r="K55" i="3"/>
  <c r="Y55" i="3"/>
  <c r="K56" i="3"/>
  <c r="Y56" i="3"/>
  <c r="K57" i="3"/>
  <c r="Y57" i="3"/>
  <c r="K58" i="3"/>
  <c r="Y58" i="3"/>
  <c r="K59" i="3"/>
  <c r="Y59" i="3"/>
  <c r="K60" i="3"/>
  <c r="Y60" i="3"/>
  <c r="K61" i="3"/>
  <c r="Y61" i="3"/>
  <c r="K62" i="3"/>
  <c r="Y62" i="3"/>
  <c r="K63" i="3"/>
  <c r="Y63" i="3"/>
  <c r="K64" i="3"/>
  <c r="Y64" i="3"/>
  <c r="K65" i="3"/>
  <c r="Y65" i="3"/>
  <c r="K66" i="3"/>
  <c r="Y66" i="3"/>
  <c r="K67" i="3"/>
  <c r="Y67" i="3"/>
  <c r="K68" i="3"/>
  <c r="Y68" i="3"/>
  <c r="K69" i="3"/>
  <c r="Y69" i="3"/>
  <c r="K70" i="3"/>
  <c r="Y70" i="3"/>
  <c r="K71" i="3"/>
  <c r="Y71" i="3"/>
  <c r="K72" i="3"/>
  <c r="Y72" i="3"/>
  <c r="K73" i="3"/>
  <c r="Y73" i="3"/>
  <c r="K74" i="3"/>
  <c r="Y74" i="3"/>
  <c r="K75" i="3"/>
  <c r="Y75" i="3"/>
  <c r="K76" i="3"/>
  <c r="Y76" i="3"/>
  <c r="K77" i="3"/>
  <c r="Y77" i="3"/>
  <c r="K78" i="3"/>
  <c r="Y78" i="3"/>
  <c r="K79" i="3"/>
  <c r="Y79" i="3"/>
  <c r="K80" i="3"/>
  <c r="Y80" i="3"/>
  <c r="K81" i="3"/>
  <c r="Y81" i="3"/>
  <c r="K82" i="3"/>
  <c r="Y82" i="3"/>
  <c r="K83" i="3"/>
  <c r="Y83" i="3"/>
  <c r="K84" i="3"/>
  <c r="Y84" i="3"/>
  <c r="K85" i="3"/>
  <c r="Y85" i="3"/>
  <c r="K86" i="3"/>
  <c r="Y86" i="3"/>
  <c r="K87" i="3"/>
  <c r="Y87" i="3"/>
  <c r="K88" i="3"/>
  <c r="Y88" i="3"/>
  <c r="K89" i="3"/>
  <c r="Y89" i="3"/>
  <c r="K90" i="3"/>
  <c r="Y90" i="3"/>
  <c r="K91" i="3"/>
  <c r="Y91" i="3"/>
  <c r="K92" i="3"/>
  <c r="Y92" i="3"/>
  <c r="K93" i="3"/>
  <c r="Y93" i="3"/>
  <c r="K94" i="3"/>
  <c r="Y94" i="3"/>
  <c r="K95" i="3"/>
  <c r="Y95" i="3"/>
  <c r="K96" i="3"/>
  <c r="Y96" i="3"/>
  <c r="K97" i="3"/>
  <c r="Y97" i="3"/>
  <c r="K98" i="3"/>
  <c r="Y98" i="3"/>
  <c r="K99" i="3"/>
  <c r="Y99" i="3"/>
  <c r="K100" i="3"/>
  <c r="Y100" i="3"/>
  <c r="K101" i="3"/>
  <c r="Y101" i="3"/>
  <c r="K102" i="3"/>
  <c r="Y102" i="3"/>
  <c r="K103" i="3"/>
  <c r="Y103" i="3"/>
  <c r="K104" i="3"/>
  <c r="Y104" i="3"/>
  <c r="K105" i="3"/>
  <c r="Y105" i="3"/>
  <c r="K106" i="3"/>
  <c r="Y106" i="3"/>
  <c r="K107" i="3"/>
  <c r="Y107" i="3"/>
  <c r="K108" i="3"/>
  <c r="Y108" i="3"/>
  <c r="K109" i="3"/>
  <c r="Y109" i="3"/>
  <c r="K110" i="3"/>
  <c r="Y110" i="3"/>
  <c r="K111" i="3"/>
  <c r="Y111" i="3"/>
  <c r="K112" i="3"/>
  <c r="Y112" i="3"/>
  <c r="K113" i="3"/>
  <c r="Y113" i="3"/>
  <c r="K114" i="3"/>
  <c r="Y114" i="3"/>
  <c r="K115" i="3"/>
  <c r="Y115" i="3"/>
  <c r="K116" i="3"/>
  <c r="Y116" i="3"/>
  <c r="K117" i="3"/>
  <c r="Y117" i="3"/>
  <c r="K118" i="3"/>
  <c r="Y118" i="3"/>
  <c r="K119" i="3"/>
  <c r="Y119" i="3"/>
  <c r="K120" i="3"/>
  <c r="Y120" i="3"/>
  <c r="K121" i="3"/>
  <c r="Y121" i="3"/>
  <c r="K122" i="3"/>
  <c r="Y122" i="3"/>
  <c r="K123" i="3"/>
  <c r="Y123" i="3"/>
  <c r="K124" i="3"/>
  <c r="Y124" i="3"/>
  <c r="K125" i="3"/>
  <c r="Y125" i="3"/>
  <c r="K126" i="3"/>
  <c r="Y126" i="3"/>
  <c r="K127" i="3"/>
  <c r="Y127" i="3"/>
  <c r="K128" i="3"/>
  <c r="Y128" i="3"/>
  <c r="K129" i="3"/>
  <c r="Y129" i="3"/>
  <c r="K130" i="3"/>
  <c r="Y130" i="3"/>
  <c r="K131" i="3"/>
  <c r="Y131" i="3"/>
  <c r="K132" i="3"/>
  <c r="Y132" i="3"/>
  <c r="K133" i="3"/>
  <c r="Y133" i="3"/>
  <c r="K134" i="3"/>
  <c r="Y134" i="3"/>
  <c r="K135" i="3"/>
  <c r="Y135" i="3"/>
  <c r="K136" i="3"/>
  <c r="Y136" i="3"/>
  <c r="K137" i="3"/>
  <c r="Y137" i="3"/>
  <c r="K139" i="3"/>
  <c r="Y139" i="3"/>
  <c r="K140" i="3"/>
  <c r="Y140" i="3"/>
  <c r="K141" i="3"/>
  <c r="Y141" i="3"/>
  <c r="K142" i="3"/>
  <c r="Y142" i="3"/>
  <c r="K143" i="3"/>
  <c r="Y143" i="3"/>
  <c r="K144" i="3"/>
  <c r="Y144" i="3"/>
  <c r="K145" i="3"/>
  <c r="Y145" i="3"/>
  <c r="K146" i="3"/>
  <c r="Y146" i="3"/>
  <c r="K147" i="3"/>
  <c r="Y147" i="3"/>
  <c r="K148" i="3"/>
  <c r="Y148" i="3"/>
  <c r="AG7" i="3"/>
  <c r="AH7" i="3" s="1"/>
  <c r="AG8" i="3"/>
  <c r="AH8" i="3" s="1"/>
  <c r="AG9" i="3"/>
  <c r="AH9" i="3" s="1"/>
  <c r="AG10" i="3"/>
  <c r="AG11" i="3"/>
  <c r="AH11" i="3" s="1"/>
  <c r="AG12" i="3"/>
  <c r="AH12" i="3" s="1"/>
  <c r="AG13" i="3"/>
  <c r="AH13" i="3" s="1"/>
  <c r="AG14" i="3"/>
  <c r="AG15" i="3"/>
  <c r="AH15" i="3" s="1"/>
  <c r="AG16" i="3"/>
  <c r="AH16" i="3" s="1"/>
  <c r="AG17" i="3"/>
  <c r="AH17" i="3" s="1"/>
  <c r="AG18" i="3"/>
  <c r="AG19" i="3"/>
  <c r="AH19" i="3" s="1"/>
  <c r="AG20" i="3"/>
  <c r="AH20" i="3" s="1"/>
  <c r="AG21" i="3"/>
  <c r="AH21" i="3" s="1"/>
  <c r="AG22" i="3"/>
  <c r="AG23" i="3"/>
  <c r="AH23" i="3" s="1"/>
  <c r="AG24" i="3"/>
  <c r="AH24" i="3" s="1"/>
  <c r="AG25" i="3"/>
  <c r="AH25" i="3" s="1"/>
  <c r="AG26" i="3"/>
  <c r="AG27" i="3"/>
  <c r="AH27" i="3" s="1"/>
  <c r="AG28" i="3"/>
  <c r="AH28" i="3" s="1"/>
  <c r="AG29" i="3"/>
  <c r="AH29" i="3" s="1"/>
  <c r="AG30" i="3"/>
  <c r="AG31" i="3"/>
  <c r="AH31" i="3" s="1"/>
  <c r="AG32" i="3"/>
  <c r="AH32" i="3" s="1"/>
  <c r="AG33" i="3"/>
  <c r="AH33" i="3" s="1"/>
  <c r="AG34" i="3"/>
  <c r="AG35" i="3"/>
  <c r="AH35" i="3" s="1"/>
  <c r="AG36" i="3"/>
  <c r="AH36" i="3" s="1"/>
  <c r="AG37" i="3"/>
  <c r="AH37" i="3" s="1"/>
  <c r="AG38" i="3"/>
  <c r="AG39" i="3"/>
  <c r="AH39" i="3" s="1"/>
  <c r="AG40" i="3"/>
  <c r="AH40" i="3" s="1"/>
  <c r="AG41" i="3"/>
  <c r="AH41" i="3" s="1"/>
  <c r="AG42" i="3"/>
  <c r="AG43" i="3"/>
  <c r="AH43" i="3" s="1"/>
  <c r="AG44" i="3"/>
  <c r="AH44" i="3" s="1"/>
  <c r="AG45" i="3"/>
  <c r="AH45" i="3" s="1"/>
  <c r="AG46" i="3"/>
  <c r="AG47" i="3"/>
  <c r="AH47" i="3" s="1"/>
  <c r="AG48" i="3"/>
  <c r="AH48" i="3" s="1"/>
  <c r="AG49" i="3"/>
  <c r="AH49" i="3" s="1"/>
  <c r="AG50" i="3"/>
  <c r="AG51" i="3"/>
  <c r="AH51" i="3" s="1"/>
  <c r="AG52" i="3"/>
  <c r="AH52" i="3" s="1"/>
  <c r="AG53" i="3"/>
  <c r="AH53" i="3" s="1"/>
  <c r="AG54" i="3"/>
  <c r="AG55" i="3"/>
  <c r="AH55" i="3" s="1"/>
  <c r="AG56" i="3"/>
  <c r="AH56" i="3" s="1"/>
  <c r="AG57" i="3"/>
  <c r="AH57" i="3" s="1"/>
  <c r="AG58" i="3"/>
  <c r="AG59" i="3"/>
  <c r="AH59" i="3" s="1"/>
  <c r="AG60" i="3"/>
  <c r="AH60" i="3" s="1"/>
  <c r="AG61" i="3"/>
  <c r="AH61" i="3" s="1"/>
  <c r="AG62" i="3"/>
  <c r="AG63" i="3"/>
  <c r="AH63" i="3" s="1"/>
  <c r="AG64" i="3"/>
  <c r="AH64" i="3" s="1"/>
  <c r="AG65" i="3"/>
  <c r="AH65" i="3" s="1"/>
  <c r="AG66" i="3"/>
  <c r="AG67" i="3"/>
  <c r="AH67" i="3" s="1"/>
  <c r="AG68" i="3"/>
  <c r="AH68" i="3" s="1"/>
  <c r="AG69" i="3"/>
  <c r="AH69" i="3" s="1"/>
  <c r="AG70" i="3"/>
  <c r="AG71" i="3"/>
  <c r="AH71" i="3" s="1"/>
  <c r="AG72" i="3"/>
  <c r="AH72" i="3" s="1"/>
  <c r="AG73" i="3"/>
  <c r="AH73" i="3" s="1"/>
  <c r="AG74" i="3"/>
  <c r="AG75" i="3"/>
  <c r="AH75" i="3" s="1"/>
  <c r="AG76" i="3"/>
  <c r="AH76" i="3" s="1"/>
  <c r="AG77" i="3"/>
  <c r="AH77" i="3" s="1"/>
  <c r="AG78" i="3"/>
  <c r="AG79" i="3"/>
  <c r="AH79" i="3" s="1"/>
  <c r="AG80" i="3"/>
  <c r="AH80" i="3" s="1"/>
  <c r="AG81" i="3"/>
  <c r="AH81" i="3" s="1"/>
  <c r="AG82" i="3"/>
  <c r="AG83" i="3"/>
  <c r="AH83" i="3" s="1"/>
  <c r="AG84" i="3"/>
  <c r="AH84" i="3" s="1"/>
  <c r="AG85" i="3"/>
  <c r="AH85" i="3" s="1"/>
  <c r="AG86" i="3"/>
  <c r="AG87" i="3"/>
  <c r="AH87" i="3" s="1"/>
  <c r="AG88" i="3"/>
  <c r="AH88" i="3" s="1"/>
  <c r="AG89" i="3"/>
  <c r="AH89" i="3" s="1"/>
  <c r="AG90" i="3"/>
  <c r="AG91" i="3"/>
  <c r="AH91" i="3" s="1"/>
  <c r="AG92" i="3"/>
  <c r="AH92" i="3" s="1"/>
  <c r="AG93" i="3"/>
  <c r="AH93" i="3" s="1"/>
  <c r="AG94" i="3"/>
  <c r="AG95" i="3"/>
  <c r="AH95" i="3" s="1"/>
  <c r="AG96" i="3"/>
  <c r="AH96" i="3" s="1"/>
  <c r="AG97" i="3"/>
  <c r="AH97" i="3" s="1"/>
  <c r="AG98" i="3"/>
  <c r="AG99" i="3"/>
  <c r="AH99" i="3" s="1"/>
  <c r="AG100" i="3"/>
  <c r="AH100" i="3" s="1"/>
  <c r="AG101" i="3"/>
  <c r="AH101" i="3" s="1"/>
  <c r="AG102" i="3"/>
  <c r="AG103" i="3"/>
  <c r="AH103" i="3" s="1"/>
  <c r="AG104" i="3"/>
  <c r="AH104" i="3" s="1"/>
  <c r="AG105" i="3"/>
  <c r="AH105" i="3" s="1"/>
  <c r="AG106" i="3"/>
  <c r="AG107" i="3"/>
  <c r="AH107" i="3" s="1"/>
  <c r="AG108" i="3"/>
  <c r="AH108" i="3" s="1"/>
  <c r="AG109" i="3"/>
  <c r="AH109" i="3" s="1"/>
  <c r="AG110" i="3"/>
  <c r="AG111" i="3"/>
  <c r="AH111" i="3" s="1"/>
  <c r="AG112" i="3"/>
  <c r="AH112" i="3" s="1"/>
  <c r="AG113" i="3"/>
  <c r="AH113" i="3" s="1"/>
  <c r="AG114" i="3"/>
  <c r="AG115" i="3"/>
  <c r="AH115" i="3" s="1"/>
  <c r="AG116" i="3"/>
  <c r="AH116" i="3" s="1"/>
  <c r="AG117" i="3"/>
  <c r="AH117" i="3" s="1"/>
  <c r="AG118" i="3"/>
  <c r="AG119" i="3"/>
  <c r="AH119" i="3" s="1"/>
  <c r="AG120" i="3"/>
  <c r="AH120" i="3" s="1"/>
  <c r="AG121" i="3"/>
  <c r="AH121" i="3" s="1"/>
  <c r="AG122" i="3"/>
  <c r="AG123" i="3"/>
  <c r="AH123" i="3" s="1"/>
  <c r="AG124" i="3"/>
  <c r="AH124" i="3" s="1"/>
  <c r="AG125" i="3"/>
  <c r="AH125" i="3" s="1"/>
  <c r="AG126" i="3"/>
  <c r="AG127" i="3"/>
  <c r="AH127" i="3" s="1"/>
  <c r="AG128" i="3"/>
  <c r="AH128" i="3" s="1"/>
  <c r="AG129" i="3"/>
  <c r="AH129" i="3" s="1"/>
  <c r="AG130" i="3"/>
  <c r="AG131" i="3"/>
  <c r="AH131" i="3" s="1"/>
  <c r="AG132" i="3"/>
  <c r="AH132" i="3" s="1"/>
  <c r="AG133" i="3"/>
  <c r="AH133" i="3" s="1"/>
  <c r="AG134" i="3"/>
  <c r="AG135" i="3"/>
  <c r="AH135" i="3" s="1"/>
  <c r="AG136" i="3"/>
  <c r="AH136" i="3" s="1"/>
  <c r="AG137" i="3"/>
  <c r="AH137" i="3" s="1"/>
  <c r="AG139" i="3"/>
  <c r="AG140" i="3"/>
  <c r="AH140" i="3" s="1"/>
  <c r="AG141" i="3"/>
  <c r="AH141" i="3" s="1"/>
  <c r="AG142" i="3"/>
  <c r="AH142" i="3" s="1"/>
  <c r="AG143" i="3"/>
  <c r="AG144" i="3"/>
  <c r="AH144" i="3" s="1"/>
  <c r="AG145" i="3"/>
  <c r="AH145" i="3" s="1"/>
  <c r="AG146" i="3"/>
  <c r="AH146" i="3" s="1"/>
  <c r="AG147" i="3"/>
  <c r="AG148" i="3"/>
  <c r="AH148" i="3" s="1"/>
  <c r="AH139" i="3" l="1"/>
  <c r="AH130" i="3"/>
  <c r="AH122" i="3"/>
  <c r="AH114" i="3"/>
  <c r="AH106" i="3"/>
  <c r="AH98" i="3"/>
  <c r="AH90" i="3"/>
  <c r="AH82" i="3"/>
  <c r="AH74" i="3"/>
  <c r="AH66" i="3"/>
  <c r="AH58" i="3"/>
  <c r="AH50" i="3"/>
  <c r="AH42" i="3"/>
  <c r="AH34" i="3"/>
  <c r="AH26" i="3"/>
  <c r="AH18" i="3"/>
  <c r="AH10" i="3"/>
  <c r="AH147" i="3"/>
  <c r="AH143" i="3"/>
  <c r="AH134" i="3"/>
  <c r="AH126" i="3"/>
  <c r="AH118" i="3"/>
  <c r="AH110" i="3"/>
  <c r="AH102" i="3"/>
  <c r="AH94" i="3"/>
  <c r="AH86" i="3"/>
  <c r="AH78" i="3"/>
  <c r="AH70" i="3"/>
  <c r="AH62" i="3"/>
  <c r="AH54" i="3"/>
  <c r="AH46" i="3"/>
  <c r="AH38" i="3"/>
  <c r="AH30" i="3"/>
  <c r="AH22" i="3"/>
  <c r="AH14" i="3"/>
  <c r="G16" i="25"/>
  <c r="G62" i="25"/>
  <c r="G66" i="25"/>
  <c r="G78" i="25"/>
  <c r="G82" i="25"/>
  <c r="G86" i="25"/>
  <c r="G94" i="25"/>
  <c r="G98" i="25"/>
  <c r="G102" i="25"/>
  <c r="G110" i="25"/>
  <c r="G118" i="25"/>
  <c r="G126" i="25"/>
  <c r="G130" i="25"/>
  <c r="G9" i="25"/>
  <c r="G17" i="25"/>
  <c r="G21" i="25"/>
  <c r="G25" i="25"/>
  <c r="G33" i="25"/>
  <c r="G37" i="25"/>
  <c r="G41" i="25"/>
  <c r="G49" i="25"/>
  <c r="G53" i="25"/>
  <c r="G57" i="25"/>
  <c r="G69" i="25"/>
  <c r="G81" i="25"/>
  <c r="G85" i="25"/>
  <c r="G89" i="25"/>
  <c r="G97" i="25"/>
  <c r="G101" i="25"/>
  <c r="G109" i="25"/>
  <c r="G117" i="25"/>
  <c r="G125" i="25"/>
  <c r="G129" i="25"/>
  <c r="G133" i="25"/>
  <c r="G142" i="25"/>
  <c r="G4" i="25"/>
  <c r="G77" i="25"/>
  <c r="G146" i="25"/>
  <c r="G113" i="25"/>
  <c r="G65" i="25"/>
  <c r="G51" i="25"/>
  <c r="G43" i="25"/>
  <c r="G35" i="25"/>
  <c r="G27" i="25"/>
  <c r="G23" i="25"/>
  <c r="G19" i="25"/>
  <c r="G46" i="25"/>
  <c r="G47" i="25"/>
  <c r="G39" i="25"/>
  <c r="G31" i="25"/>
  <c r="G15" i="25"/>
  <c r="G74" i="25"/>
  <c r="G58" i="25"/>
  <c r="G45" i="25"/>
  <c r="G29" i="25"/>
  <c r="G13" i="25"/>
  <c r="G148" i="25"/>
  <c r="G144" i="25"/>
  <c r="G140" i="25"/>
  <c r="G135" i="25"/>
  <c r="G127" i="25"/>
  <c r="G123" i="25"/>
  <c r="G119" i="25"/>
  <c r="G115" i="25"/>
  <c r="G111" i="25"/>
  <c r="G107" i="25"/>
  <c r="G99" i="25"/>
  <c r="G95" i="25"/>
  <c r="G91" i="25"/>
  <c r="G87" i="25"/>
  <c r="G83" i="25"/>
  <c r="G75" i="25"/>
  <c r="G71" i="25"/>
  <c r="G67" i="25"/>
  <c r="G63" i="25"/>
  <c r="G59" i="25"/>
  <c r="G55" i="25"/>
  <c r="AH7" i="24"/>
  <c r="AI7" i="24" s="1"/>
  <c r="Z7" i="24"/>
  <c r="AC7" i="23"/>
  <c r="AD7" i="23" s="1"/>
  <c r="U7" i="23"/>
  <c r="AC7" i="22"/>
  <c r="U7" i="22"/>
  <c r="AD7" i="21"/>
  <c r="V7" i="21"/>
  <c r="AC7" i="20"/>
  <c r="AD7" i="20" s="1"/>
  <c r="U7" i="20"/>
  <c r="AH7" i="19"/>
  <c r="AA7" i="18"/>
  <c r="AJ7" i="18" s="1"/>
  <c r="AI7" i="5"/>
  <c r="AA7" i="5"/>
  <c r="AC7" i="4"/>
  <c r="U7" i="4"/>
  <c r="AG7" i="2"/>
  <c r="AH7" i="2" s="1"/>
  <c r="AH7" i="1"/>
  <c r="Z7" i="1"/>
  <c r="V8" i="21"/>
  <c r="V9" i="21"/>
  <c r="V10" i="21"/>
  <c r="V11" i="21"/>
  <c r="V12" i="21"/>
  <c r="V13" i="21"/>
  <c r="V14" i="21"/>
  <c r="V15" i="21"/>
  <c r="V16" i="21"/>
  <c r="V17" i="21"/>
  <c r="V18" i="21"/>
  <c r="V19" i="21"/>
  <c r="V20" i="21"/>
  <c r="V21" i="21"/>
  <c r="V22" i="21"/>
  <c r="V23" i="21"/>
  <c r="V24" i="21"/>
  <c r="V25" i="21"/>
  <c r="V26" i="21"/>
  <c r="V27" i="21"/>
  <c r="V28" i="21"/>
  <c r="V29" i="21"/>
  <c r="V30" i="21"/>
  <c r="V31" i="21"/>
  <c r="V32" i="21"/>
  <c r="V33" i="21"/>
  <c r="V34" i="21"/>
  <c r="V35" i="21"/>
  <c r="V36" i="21"/>
  <c r="V37" i="21"/>
  <c r="V38" i="21"/>
  <c r="V39" i="21"/>
  <c r="V40" i="21"/>
  <c r="V41" i="21"/>
  <c r="V42" i="21"/>
  <c r="V43" i="21"/>
  <c r="V44" i="21"/>
  <c r="V45" i="21"/>
  <c r="V46" i="21"/>
  <c r="V47" i="21"/>
  <c r="V48" i="21"/>
  <c r="V49" i="21"/>
  <c r="V50" i="21"/>
  <c r="V51" i="21"/>
  <c r="V52" i="21"/>
  <c r="V53" i="21"/>
  <c r="V54" i="21"/>
  <c r="V55" i="21"/>
  <c r="V56" i="21"/>
  <c r="V57" i="21"/>
  <c r="V58" i="21"/>
  <c r="V59" i="21"/>
  <c r="V60" i="21"/>
  <c r="V61" i="21"/>
  <c r="V62" i="21"/>
  <c r="V63" i="21"/>
  <c r="V64" i="21"/>
  <c r="V65" i="21"/>
  <c r="V66" i="21"/>
  <c r="V67" i="21"/>
  <c r="V68" i="21"/>
  <c r="V69" i="21"/>
  <c r="V70" i="21"/>
  <c r="V71" i="21"/>
  <c r="V72" i="21"/>
  <c r="V73" i="21"/>
  <c r="V74" i="21"/>
  <c r="V75" i="21"/>
  <c r="V76" i="21"/>
  <c r="V77" i="21"/>
  <c r="V78" i="21"/>
  <c r="V79" i="21"/>
  <c r="V80" i="21"/>
  <c r="V81" i="21"/>
  <c r="V82" i="21"/>
  <c r="V83" i="21"/>
  <c r="V84" i="21"/>
  <c r="V85" i="21"/>
  <c r="V86" i="21"/>
  <c r="V87" i="21"/>
  <c r="V88" i="21"/>
  <c r="V89" i="21"/>
  <c r="V90" i="21"/>
  <c r="V91" i="21"/>
  <c r="V92" i="21"/>
  <c r="V93" i="21"/>
  <c r="V94" i="21"/>
  <c r="V95" i="21"/>
  <c r="V96" i="21"/>
  <c r="V97" i="21"/>
  <c r="V98" i="21"/>
  <c r="V99" i="21"/>
  <c r="V100" i="21"/>
  <c r="V101" i="21"/>
  <c r="V102" i="21"/>
  <c r="V103" i="21"/>
  <c r="V104" i="21"/>
  <c r="V105" i="21"/>
  <c r="V106" i="21"/>
  <c r="V107" i="21"/>
  <c r="V108" i="21"/>
  <c r="V109" i="21"/>
  <c r="V110" i="21"/>
  <c r="V111" i="21"/>
  <c r="V112" i="21"/>
  <c r="V113" i="21"/>
  <c r="V114" i="21"/>
  <c r="V115" i="21"/>
  <c r="V116" i="21"/>
  <c r="V117" i="21"/>
  <c r="V118" i="21"/>
  <c r="V119" i="21"/>
  <c r="V120" i="21"/>
  <c r="V121" i="21"/>
  <c r="V122" i="21"/>
  <c r="V123" i="21"/>
  <c r="V124" i="21"/>
  <c r="V125" i="21"/>
  <c r="V126" i="21"/>
  <c r="V127" i="21"/>
  <c r="V128" i="21"/>
  <c r="V129" i="21"/>
  <c r="V130" i="21"/>
  <c r="V131" i="21"/>
  <c r="V132" i="21"/>
  <c r="V133" i="21"/>
  <c r="V134" i="21"/>
  <c r="V135" i="21"/>
  <c r="V136" i="21"/>
  <c r="V137" i="21"/>
  <c r="V139" i="21"/>
  <c r="V140" i="21"/>
  <c r="V141" i="21"/>
  <c r="V142" i="21"/>
  <c r="V143" i="21"/>
  <c r="V144" i="21"/>
  <c r="V145" i="21"/>
  <c r="V146" i="21"/>
  <c r="V147" i="21"/>
  <c r="V148" i="21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9" i="4"/>
  <c r="U140" i="4"/>
  <c r="U141" i="4"/>
  <c r="U142" i="4"/>
  <c r="U143" i="4"/>
  <c r="U144" i="4"/>
  <c r="U145" i="4"/>
  <c r="U146" i="4"/>
  <c r="U147" i="4"/>
  <c r="U148" i="4"/>
  <c r="AD7" i="22" l="1"/>
  <c r="AD7" i="4"/>
  <c r="AE7" i="21"/>
  <c r="AJ7" i="5"/>
  <c r="F7" i="26"/>
  <c r="G70" i="25"/>
  <c r="G54" i="25"/>
  <c r="G26" i="25"/>
  <c r="G28" i="25"/>
  <c r="G143" i="25"/>
  <c r="G14" i="25"/>
  <c r="G30" i="25"/>
  <c r="G64" i="25"/>
  <c r="G80" i="25"/>
  <c r="G96" i="25"/>
  <c r="G112" i="25"/>
  <c r="G128" i="25"/>
  <c r="G145" i="25"/>
  <c r="G50" i="25"/>
  <c r="G147" i="25"/>
  <c r="G48" i="25"/>
  <c r="G32" i="25"/>
  <c r="G18" i="25"/>
  <c r="G34" i="25"/>
  <c r="G122" i="25"/>
  <c r="G134" i="25"/>
  <c r="G7" i="25"/>
  <c r="G42" i="25"/>
  <c r="G22" i="25"/>
  <c r="G38" i="25"/>
  <c r="G10" i="25"/>
  <c r="G12" i="25"/>
  <c r="G60" i="25"/>
  <c r="G76" i="25"/>
  <c r="G92" i="25"/>
  <c r="G108" i="25"/>
  <c r="G124" i="25"/>
  <c r="G141" i="25"/>
  <c r="G44" i="25"/>
  <c r="G68" i="25"/>
  <c r="G84" i="25"/>
  <c r="G100" i="25"/>
  <c r="G116" i="25"/>
  <c r="G132" i="25"/>
  <c r="G8" i="25"/>
  <c r="G52" i="25"/>
  <c r="G56" i="25"/>
  <c r="G72" i="25"/>
  <c r="G88" i="25"/>
  <c r="G104" i="25"/>
  <c r="G120" i="25"/>
  <c r="G136" i="25"/>
  <c r="L7" i="19"/>
  <c r="AI7" i="19" s="1"/>
  <c r="G105" i="25" l="1"/>
  <c r="AA30" i="18" l="1"/>
  <c r="AA31" i="18"/>
  <c r="AI30" i="18"/>
  <c r="AI31" i="18"/>
  <c r="AI142" i="18"/>
  <c r="AI143" i="18"/>
  <c r="AI144" i="18"/>
  <c r="AA142" i="18"/>
  <c r="AA143" i="18"/>
  <c r="AJ142" i="18" l="1"/>
  <c r="L143" i="18"/>
  <c r="AJ143" i="18" s="1"/>
  <c r="L31" i="18"/>
  <c r="AJ31" i="18" s="1"/>
  <c r="L30" i="18"/>
  <c r="AJ30" i="18" s="1"/>
  <c r="L142" i="18"/>
  <c r="H4" i="26"/>
  <c r="AH8" i="24"/>
  <c r="AH9" i="24"/>
  <c r="AH10" i="24"/>
  <c r="AH11" i="24"/>
  <c r="AH12" i="24"/>
  <c r="AH13" i="24"/>
  <c r="AI13" i="24" s="1"/>
  <c r="AH14" i="24"/>
  <c r="AH15" i="24"/>
  <c r="AH16" i="24"/>
  <c r="AH17" i="24"/>
  <c r="AH18" i="24"/>
  <c r="AH19" i="24"/>
  <c r="AH20" i="24"/>
  <c r="AH21" i="24"/>
  <c r="AI21" i="24" s="1"/>
  <c r="AH22" i="24"/>
  <c r="AH23" i="24"/>
  <c r="AH24" i="24"/>
  <c r="AH25" i="24"/>
  <c r="AH26" i="24"/>
  <c r="AH27" i="24"/>
  <c r="AH28" i="24"/>
  <c r="AH29" i="24"/>
  <c r="AI29" i="24" s="1"/>
  <c r="AH30" i="24"/>
  <c r="AH31" i="24"/>
  <c r="AH32" i="24"/>
  <c r="AH33" i="24"/>
  <c r="AH34" i="24"/>
  <c r="AH35" i="24"/>
  <c r="AH36" i="24"/>
  <c r="AH37" i="24"/>
  <c r="AI37" i="24" s="1"/>
  <c r="AH38" i="24"/>
  <c r="AH39" i="24"/>
  <c r="AH40" i="24"/>
  <c r="AH41" i="24"/>
  <c r="AH42" i="24"/>
  <c r="AH43" i="24"/>
  <c r="AH44" i="24"/>
  <c r="AH45" i="24"/>
  <c r="AI45" i="24" s="1"/>
  <c r="AH46" i="24"/>
  <c r="AH47" i="24"/>
  <c r="AH48" i="24"/>
  <c r="AH49" i="24"/>
  <c r="AH50" i="24"/>
  <c r="AH51" i="24"/>
  <c r="AH52" i="24"/>
  <c r="AH53" i="24"/>
  <c r="AI53" i="24" s="1"/>
  <c r="AH54" i="24"/>
  <c r="AH55" i="24"/>
  <c r="AH56" i="24"/>
  <c r="AH57" i="24"/>
  <c r="AH58" i="24"/>
  <c r="AH59" i="24"/>
  <c r="AH60" i="24"/>
  <c r="AH61" i="24"/>
  <c r="AI61" i="24" s="1"/>
  <c r="AH62" i="24"/>
  <c r="AH63" i="24"/>
  <c r="AH64" i="24"/>
  <c r="AH65" i="24"/>
  <c r="AH66" i="24"/>
  <c r="AH67" i="24"/>
  <c r="AH68" i="24"/>
  <c r="AH69" i="24"/>
  <c r="AI69" i="24" s="1"/>
  <c r="AH70" i="24"/>
  <c r="AH71" i="24"/>
  <c r="AH72" i="24"/>
  <c r="AH73" i="24"/>
  <c r="AH74" i="24"/>
  <c r="AH75" i="24"/>
  <c r="AH76" i="24"/>
  <c r="AH77" i="24"/>
  <c r="AI77" i="24" s="1"/>
  <c r="AH78" i="24"/>
  <c r="AH79" i="24"/>
  <c r="AH80" i="24"/>
  <c r="AH81" i="24"/>
  <c r="AH82" i="24"/>
  <c r="AH83" i="24"/>
  <c r="AH84" i="24"/>
  <c r="AH85" i="24"/>
  <c r="AI85" i="24" s="1"/>
  <c r="AH86" i="24"/>
  <c r="AH87" i="24"/>
  <c r="AH88" i="24"/>
  <c r="AH89" i="24"/>
  <c r="AH90" i="24"/>
  <c r="AH91" i="24"/>
  <c r="AH92" i="24"/>
  <c r="AH93" i="24"/>
  <c r="AI93" i="24" s="1"/>
  <c r="AH94" i="24"/>
  <c r="AH95" i="24"/>
  <c r="AH96" i="24"/>
  <c r="AH97" i="24"/>
  <c r="AH98" i="24"/>
  <c r="AH99" i="24"/>
  <c r="AH100" i="24"/>
  <c r="AH101" i="24"/>
  <c r="AI101" i="24" s="1"/>
  <c r="AH102" i="24"/>
  <c r="AH103" i="24"/>
  <c r="AH104" i="24"/>
  <c r="AH105" i="24"/>
  <c r="AH106" i="24"/>
  <c r="AH107" i="24"/>
  <c r="AH108" i="24"/>
  <c r="AH109" i="24"/>
  <c r="AI109" i="24" s="1"/>
  <c r="AH110" i="24"/>
  <c r="AH111" i="24"/>
  <c r="AH112" i="24"/>
  <c r="AH113" i="24"/>
  <c r="AH114" i="24"/>
  <c r="AH115" i="24"/>
  <c r="AH116" i="24"/>
  <c r="AH117" i="24"/>
  <c r="AI117" i="24" s="1"/>
  <c r="AH118" i="24"/>
  <c r="AH119" i="24"/>
  <c r="AH120" i="24"/>
  <c r="AH121" i="24"/>
  <c r="AH122" i="24"/>
  <c r="AH123" i="24"/>
  <c r="AH124" i="24"/>
  <c r="AH125" i="24"/>
  <c r="AI125" i="24" s="1"/>
  <c r="AH126" i="24"/>
  <c r="AH127" i="24"/>
  <c r="AH128" i="24"/>
  <c r="AH129" i="24"/>
  <c r="AH130" i="24"/>
  <c r="AH131" i="24"/>
  <c r="AH132" i="24"/>
  <c r="AH133" i="24"/>
  <c r="AI133" i="24" s="1"/>
  <c r="AH134" i="24"/>
  <c r="AH135" i="24"/>
  <c r="AH136" i="24"/>
  <c r="AH137" i="24"/>
  <c r="AH139" i="24"/>
  <c r="AH140" i="24"/>
  <c r="AH141" i="24"/>
  <c r="AH142" i="24"/>
  <c r="AI142" i="24" s="1"/>
  <c r="AH143" i="24"/>
  <c r="AH144" i="24"/>
  <c r="AH145" i="24"/>
  <c r="AH146" i="24"/>
  <c r="AH147" i="24"/>
  <c r="AH148" i="24"/>
  <c r="Z8" i="24"/>
  <c r="Z9" i="24"/>
  <c r="Z10" i="24"/>
  <c r="Z11" i="24"/>
  <c r="Z12" i="24"/>
  <c r="Z13" i="24"/>
  <c r="Z14" i="24"/>
  <c r="Z15" i="24"/>
  <c r="Z16" i="24"/>
  <c r="Z17" i="24"/>
  <c r="Z18" i="24"/>
  <c r="Z19" i="24"/>
  <c r="Z20" i="24"/>
  <c r="Z21" i="24"/>
  <c r="Z22" i="24"/>
  <c r="Z23" i="24"/>
  <c r="Z24" i="24"/>
  <c r="Z25" i="24"/>
  <c r="Z26" i="24"/>
  <c r="Z27" i="24"/>
  <c r="Z28" i="24"/>
  <c r="Z29" i="24"/>
  <c r="Z30" i="24"/>
  <c r="Z31" i="24"/>
  <c r="Z32" i="24"/>
  <c r="Z33" i="24"/>
  <c r="Z34" i="24"/>
  <c r="Z35" i="24"/>
  <c r="Z36" i="24"/>
  <c r="Z37" i="24"/>
  <c r="Z38" i="24"/>
  <c r="Z39" i="24"/>
  <c r="Z40" i="24"/>
  <c r="Z41" i="24"/>
  <c r="Z42" i="24"/>
  <c r="Z43" i="24"/>
  <c r="Z44" i="24"/>
  <c r="Z45" i="24"/>
  <c r="Z46" i="24"/>
  <c r="Z47" i="24"/>
  <c r="Z48" i="24"/>
  <c r="Z49" i="24"/>
  <c r="Z50" i="24"/>
  <c r="Z51" i="24"/>
  <c r="Z52" i="24"/>
  <c r="Z53" i="24"/>
  <c r="Z54" i="24"/>
  <c r="Z55" i="24"/>
  <c r="Z56" i="24"/>
  <c r="Z57" i="24"/>
  <c r="Z58" i="24"/>
  <c r="Z59" i="24"/>
  <c r="Z60" i="24"/>
  <c r="Z61" i="24"/>
  <c r="Z62" i="24"/>
  <c r="Z63" i="24"/>
  <c r="Z64" i="24"/>
  <c r="Z65" i="24"/>
  <c r="Z66" i="24"/>
  <c r="Z67" i="24"/>
  <c r="Z68" i="24"/>
  <c r="Z69" i="24"/>
  <c r="Z70" i="24"/>
  <c r="Z71" i="24"/>
  <c r="Z72" i="24"/>
  <c r="Z73" i="24"/>
  <c r="Z74" i="24"/>
  <c r="Z75" i="24"/>
  <c r="Z76" i="24"/>
  <c r="Z77" i="24"/>
  <c r="Z78" i="24"/>
  <c r="Z79" i="24"/>
  <c r="Z80" i="24"/>
  <c r="Z81" i="24"/>
  <c r="Z82" i="24"/>
  <c r="Z83" i="24"/>
  <c r="Z84" i="24"/>
  <c r="Z85" i="24"/>
  <c r="Z86" i="24"/>
  <c r="Z87" i="24"/>
  <c r="Z88" i="24"/>
  <c r="Z89" i="24"/>
  <c r="Z90" i="24"/>
  <c r="Z91" i="24"/>
  <c r="Z92" i="24"/>
  <c r="Z93" i="24"/>
  <c r="Z94" i="24"/>
  <c r="Z95" i="24"/>
  <c r="Z96" i="24"/>
  <c r="Z97" i="24"/>
  <c r="Z98" i="24"/>
  <c r="Z99" i="24"/>
  <c r="Z100" i="24"/>
  <c r="Z101" i="24"/>
  <c r="Z102" i="24"/>
  <c r="Z103" i="24"/>
  <c r="Z104" i="24"/>
  <c r="Z105" i="24"/>
  <c r="Z106" i="24"/>
  <c r="Z107" i="24"/>
  <c r="Z108" i="24"/>
  <c r="Z109" i="24"/>
  <c r="Z110" i="24"/>
  <c r="Z111" i="24"/>
  <c r="Z112" i="24"/>
  <c r="Z113" i="24"/>
  <c r="Z114" i="24"/>
  <c r="Z115" i="24"/>
  <c r="Z116" i="24"/>
  <c r="Z117" i="24"/>
  <c r="Z118" i="24"/>
  <c r="Z119" i="24"/>
  <c r="Z120" i="24"/>
  <c r="Z121" i="24"/>
  <c r="Z122" i="24"/>
  <c r="Z123" i="24"/>
  <c r="Z124" i="24"/>
  <c r="Z125" i="24"/>
  <c r="Z126" i="24"/>
  <c r="Z127" i="24"/>
  <c r="Z128" i="24"/>
  <c r="Z129" i="24"/>
  <c r="Z130" i="24"/>
  <c r="Z131" i="24"/>
  <c r="Z132" i="24"/>
  <c r="Z133" i="24"/>
  <c r="Z134" i="24"/>
  <c r="Z135" i="24"/>
  <c r="Z136" i="24"/>
  <c r="Z137" i="24"/>
  <c r="Z139" i="24"/>
  <c r="Z140" i="24"/>
  <c r="Z141" i="24"/>
  <c r="Z142" i="24"/>
  <c r="Z143" i="24"/>
  <c r="Z144" i="24"/>
  <c r="Z145" i="24"/>
  <c r="Z146" i="24"/>
  <c r="Z147" i="24"/>
  <c r="Z148" i="24"/>
  <c r="K8" i="24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6" i="24"/>
  <c r="K27" i="24"/>
  <c r="K28" i="24"/>
  <c r="K29" i="24"/>
  <c r="K30" i="24"/>
  <c r="K31" i="24"/>
  <c r="K32" i="24"/>
  <c r="K33" i="24"/>
  <c r="K34" i="24"/>
  <c r="K35" i="24"/>
  <c r="K36" i="24"/>
  <c r="K37" i="24"/>
  <c r="K38" i="24"/>
  <c r="K39" i="24"/>
  <c r="K40" i="24"/>
  <c r="K41" i="24"/>
  <c r="K42" i="24"/>
  <c r="K43" i="24"/>
  <c r="K44" i="24"/>
  <c r="K45" i="24"/>
  <c r="K46" i="24"/>
  <c r="K47" i="24"/>
  <c r="K48" i="24"/>
  <c r="K49" i="24"/>
  <c r="K50" i="24"/>
  <c r="K51" i="24"/>
  <c r="K52" i="24"/>
  <c r="K53" i="24"/>
  <c r="K54" i="24"/>
  <c r="K55" i="24"/>
  <c r="K56" i="24"/>
  <c r="K57" i="24"/>
  <c r="K58" i="24"/>
  <c r="K59" i="24"/>
  <c r="K60" i="24"/>
  <c r="K61" i="24"/>
  <c r="K62" i="24"/>
  <c r="K63" i="24"/>
  <c r="K64" i="24"/>
  <c r="K65" i="24"/>
  <c r="K66" i="24"/>
  <c r="K67" i="24"/>
  <c r="K68" i="24"/>
  <c r="K69" i="24"/>
  <c r="K70" i="24"/>
  <c r="K71" i="24"/>
  <c r="K72" i="24"/>
  <c r="K73" i="24"/>
  <c r="K74" i="24"/>
  <c r="K75" i="24"/>
  <c r="K76" i="24"/>
  <c r="K77" i="24"/>
  <c r="K78" i="24"/>
  <c r="K79" i="24"/>
  <c r="K80" i="24"/>
  <c r="K81" i="24"/>
  <c r="K82" i="24"/>
  <c r="K83" i="24"/>
  <c r="K84" i="24"/>
  <c r="K85" i="24"/>
  <c r="K86" i="24"/>
  <c r="K87" i="24"/>
  <c r="K88" i="24"/>
  <c r="K89" i="24"/>
  <c r="K90" i="24"/>
  <c r="K91" i="24"/>
  <c r="K92" i="24"/>
  <c r="K93" i="24"/>
  <c r="K94" i="24"/>
  <c r="K95" i="24"/>
  <c r="K96" i="24"/>
  <c r="K97" i="24"/>
  <c r="K98" i="24"/>
  <c r="K99" i="24"/>
  <c r="K100" i="24"/>
  <c r="K101" i="24"/>
  <c r="K102" i="24"/>
  <c r="K103" i="24"/>
  <c r="K104" i="24"/>
  <c r="K105" i="24"/>
  <c r="K106" i="24"/>
  <c r="K107" i="24"/>
  <c r="K108" i="24"/>
  <c r="K109" i="24"/>
  <c r="K110" i="24"/>
  <c r="K111" i="24"/>
  <c r="K112" i="24"/>
  <c r="K113" i="24"/>
  <c r="K114" i="24"/>
  <c r="K115" i="24"/>
  <c r="K116" i="24"/>
  <c r="K117" i="24"/>
  <c r="K118" i="24"/>
  <c r="K119" i="24"/>
  <c r="K120" i="24"/>
  <c r="K121" i="24"/>
  <c r="K122" i="24"/>
  <c r="K123" i="24"/>
  <c r="K124" i="24"/>
  <c r="K125" i="24"/>
  <c r="K126" i="24"/>
  <c r="K127" i="24"/>
  <c r="K128" i="24"/>
  <c r="K129" i="24"/>
  <c r="K130" i="24"/>
  <c r="K131" i="24"/>
  <c r="K132" i="24"/>
  <c r="K133" i="24"/>
  <c r="K134" i="24"/>
  <c r="K135" i="24"/>
  <c r="K136" i="24"/>
  <c r="K137" i="24"/>
  <c r="K140" i="24"/>
  <c r="K141" i="24"/>
  <c r="K142" i="24"/>
  <c r="K143" i="24"/>
  <c r="K144" i="24"/>
  <c r="K145" i="24"/>
  <c r="K146" i="24"/>
  <c r="K147" i="24"/>
  <c r="K148" i="24"/>
  <c r="J8" i="24"/>
  <c r="J9" i="24"/>
  <c r="J10" i="24"/>
  <c r="J11" i="24"/>
  <c r="J12" i="24"/>
  <c r="J13" i="24"/>
  <c r="J14" i="24"/>
  <c r="J15" i="24"/>
  <c r="J16" i="24"/>
  <c r="J17" i="24"/>
  <c r="J18" i="24"/>
  <c r="J19" i="24"/>
  <c r="J20" i="24"/>
  <c r="J21" i="24"/>
  <c r="J22" i="24"/>
  <c r="J23" i="24"/>
  <c r="J24" i="24"/>
  <c r="J25" i="24"/>
  <c r="J26" i="24"/>
  <c r="J27" i="24"/>
  <c r="J28" i="24"/>
  <c r="J29" i="24"/>
  <c r="J30" i="24"/>
  <c r="J31" i="24"/>
  <c r="J32" i="24"/>
  <c r="J33" i="24"/>
  <c r="J34" i="24"/>
  <c r="J35" i="24"/>
  <c r="J36" i="24"/>
  <c r="J37" i="24"/>
  <c r="J38" i="24"/>
  <c r="J39" i="24"/>
  <c r="J40" i="24"/>
  <c r="J41" i="24"/>
  <c r="J42" i="24"/>
  <c r="J43" i="24"/>
  <c r="J44" i="24"/>
  <c r="J45" i="24"/>
  <c r="J46" i="24"/>
  <c r="J47" i="24"/>
  <c r="J48" i="24"/>
  <c r="J49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2" i="24"/>
  <c r="J73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86" i="24"/>
  <c r="J87" i="24"/>
  <c r="J88" i="24"/>
  <c r="J89" i="24"/>
  <c r="J90" i="24"/>
  <c r="J91" i="24"/>
  <c r="J92" i="24"/>
  <c r="J93" i="24"/>
  <c r="J94" i="24"/>
  <c r="J95" i="24"/>
  <c r="J96" i="24"/>
  <c r="J97" i="24"/>
  <c r="J98" i="24"/>
  <c r="J99" i="24"/>
  <c r="J100" i="24"/>
  <c r="J101" i="24"/>
  <c r="J102" i="24"/>
  <c r="J103" i="24"/>
  <c r="J104" i="24"/>
  <c r="J105" i="24"/>
  <c r="J106" i="24"/>
  <c r="J107" i="24"/>
  <c r="J108" i="24"/>
  <c r="J109" i="24"/>
  <c r="J110" i="24"/>
  <c r="J111" i="24"/>
  <c r="J112" i="24"/>
  <c r="J113" i="24"/>
  <c r="J114" i="24"/>
  <c r="J115" i="24"/>
  <c r="J116" i="24"/>
  <c r="J117" i="24"/>
  <c r="J118" i="24"/>
  <c r="J119" i="24"/>
  <c r="J120" i="24"/>
  <c r="J121" i="24"/>
  <c r="J122" i="24"/>
  <c r="J123" i="24"/>
  <c r="J124" i="24"/>
  <c r="J125" i="24"/>
  <c r="J126" i="24"/>
  <c r="J127" i="24"/>
  <c r="J128" i="24"/>
  <c r="J129" i="24"/>
  <c r="J130" i="24"/>
  <c r="J131" i="24"/>
  <c r="J132" i="24"/>
  <c r="J133" i="24"/>
  <c r="J134" i="24"/>
  <c r="J135" i="24"/>
  <c r="J136" i="24"/>
  <c r="J137" i="24"/>
  <c r="J140" i="24"/>
  <c r="J141" i="24"/>
  <c r="J142" i="24"/>
  <c r="J143" i="24"/>
  <c r="J144" i="24"/>
  <c r="J145" i="24"/>
  <c r="J146" i="24"/>
  <c r="J147" i="24"/>
  <c r="J148" i="24"/>
  <c r="AC8" i="23"/>
  <c r="AC9" i="23"/>
  <c r="AC10" i="23"/>
  <c r="AC11" i="23"/>
  <c r="AC12" i="23"/>
  <c r="AC13" i="23"/>
  <c r="AC14" i="23"/>
  <c r="AC15" i="23"/>
  <c r="AC16" i="23"/>
  <c r="AC17" i="23"/>
  <c r="AC18" i="23"/>
  <c r="AC19" i="23"/>
  <c r="AC20" i="23"/>
  <c r="AC21" i="23"/>
  <c r="AC22" i="23"/>
  <c r="AC23" i="23"/>
  <c r="AC24" i="23"/>
  <c r="AC25" i="23"/>
  <c r="AC26" i="23"/>
  <c r="AC27" i="23"/>
  <c r="AC28" i="23"/>
  <c r="AC29" i="23"/>
  <c r="AC30" i="23"/>
  <c r="AC31" i="23"/>
  <c r="AC32" i="23"/>
  <c r="AC33" i="23"/>
  <c r="AC34" i="23"/>
  <c r="AC35" i="23"/>
  <c r="AC36" i="23"/>
  <c r="AC37" i="23"/>
  <c r="AC38" i="23"/>
  <c r="AC39" i="23"/>
  <c r="AC40" i="23"/>
  <c r="AC41" i="23"/>
  <c r="AC42" i="23"/>
  <c r="AC43" i="23"/>
  <c r="AC44" i="23"/>
  <c r="AC45" i="23"/>
  <c r="AC46" i="23"/>
  <c r="AC47" i="23"/>
  <c r="AC48" i="23"/>
  <c r="AC49" i="23"/>
  <c r="AC50" i="23"/>
  <c r="AC51" i="23"/>
  <c r="AC52" i="23"/>
  <c r="AC53" i="23"/>
  <c r="AC54" i="23"/>
  <c r="AC55" i="23"/>
  <c r="AC56" i="23"/>
  <c r="AC57" i="23"/>
  <c r="AC58" i="23"/>
  <c r="AC59" i="23"/>
  <c r="AC60" i="23"/>
  <c r="AC61" i="23"/>
  <c r="AC62" i="23"/>
  <c r="AC63" i="23"/>
  <c r="AC64" i="23"/>
  <c r="AC65" i="23"/>
  <c r="AC66" i="23"/>
  <c r="AC67" i="23"/>
  <c r="AC68" i="23"/>
  <c r="AC69" i="23"/>
  <c r="AC70" i="23"/>
  <c r="AC71" i="23"/>
  <c r="AC72" i="23"/>
  <c r="AC73" i="23"/>
  <c r="AC74" i="23"/>
  <c r="AC75" i="23"/>
  <c r="AC76" i="23"/>
  <c r="AC77" i="23"/>
  <c r="AC78" i="23"/>
  <c r="AC79" i="23"/>
  <c r="AC80" i="23"/>
  <c r="AC81" i="23"/>
  <c r="AC82" i="23"/>
  <c r="AC83" i="23"/>
  <c r="AC84" i="23"/>
  <c r="AC85" i="23"/>
  <c r="AC86" i="23"/>
  <c r="AC87" i="23"/>
  <c r="AC88" i="23"/>
  <c r="AC89" i="23"/>
  <c r="AC90" i="23"/>
  <c r="AC91" i="23"/>
  <c r="AC92" i="23"/>
  <c r="AC93" i="23"/>
  <c r="AC94" i="23"/>
  <c r="AC95" i="23"/>
  <c r="AC96" i="23"/>
  <c r="AC97" i="23"/>
  <c r="AC98" i="23"/>
  <c r="AC99" i="23"/>
  <c r="AC100" i="23"/>
  <c r="AC101" i="23"/>
  <c r="AC102" i="23"/>
  <c r="AC103" i="23"/>
  <c r="AC104" i="23"/>
  <c r="AC105" i="23"/>
  <c r="AC106" i="23"/>
  <c r="AC107" i="23"/>
  <c r="AC108" i="23"/>
  <c r="AC109" i="23"/>
  <c r="AC110" i="23"/>
  <c r="AC111" i="23"/>
  <c r="AC112" i="23"/>
  <c r="AC113" i="23"/>
  <c r="AC114" i="23"/>
  <c r="AC115" i="23"/>
  <c r="AC116" i="23"/>
  <c r="AC117" i="23"/>
  <c r="AC118" i="23"/>
  <c r="AC119" i="23"/>
  <c r="AC120" i="23"/>
  <c r="AC121" i="23"/>
  <c r="AC122" i="23"/>
  <c r="AC123" i="23"/>
  <c r="AC124" i="23"/>
  <c r="AC125" i="23"/>
  <c r="AC126" i="23"/>
  <c r="AC127" i="23"/>
  <c r="AC128" i="23"/>
  <c r="AC129" i="23"/>
  <c r="AC130" i="23"/>
  <c r="AC131" i="23"/>
  <c r="AC132" i="23"/>
  <c r="AC133" i="23"/>
  <c r="AC134" i="23"/>
  <c r="AC135" i="23"/>
  <c r="AC136" i="23"/>
  <c r="AC137" i="23"/>
  <c r="AC139" i="23"/>
  <c r="AC140" i="23"/>
  <c r="AC141" i="23"/>
  <c r="AC142" i="23"/>
  <c r="AC143" i="23"/>
  <c r="AC144" i="23"/>
  <c r="AD144" i="23" s="1"/>
  <c r="AC145" i="23"/>
  <c r="AC146" i="23"/>
  <c r="AC147" i="23"/>
  <c r="AC148" i="23"/>
  <c r="U8" i="23"/>
  <c r="U9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U22" i="23"/>
  <c r="U23" i="23"/>
  <c r="U24" i="23"/>
  <c r="U25" i="23"/>
  <c r="U26" i="23"/>
  <c r="U27" i="23"/>
  <c r="U28" i="23"/>
  <c r="U29" i="23"/>
  <c r="U30" i="23"/>
  <c r="U31" i="23"/>
  <c r="U32" i="23"/>
  <c r="U33" i="23"/>
  <c r="U34" i="23"/>
  <c r="U35" i="23"/>
  <c r="U36" i="23"/>
  <c r="U37" i="23"/>
  <c r="U38" i="23"/>
  <c r="U39" i="23"/>
  <c r="U40" i="23"/>
  <c r="U41" i="23"/>
  <c r="U42" i="23"/>
  <c r="U43" i="23"/>
  <c r="U44" i="23"/>
  <c r="U45" i="23"/>
  <c r="U46" i="23"/>
  <c r="U47" i="23"/>
  <c r="U48" i="23"/>
  <c r="U49" i="23"/>
  <c r="U50" i="23"/>
  <c r="U51" i="23"/>
  <c r="U52" i="23"/>
  <c r="U53" i="23"/>
  <c r="U54" i="23"/>
  <c r="U55" i="23"/>
  <c r="U56" i="23"/>
  <c r="U57" i="23"/>
  <c r="U58" i="23"/>
  <c r="U59" i="23"/>
  <c r="U60" i="23"/>
  <c r="U61" i="23"/>
  <c r="U62" i="23"/>
  <c r="U63" i="23"/>
  <c r="U64" i="23"/>
  <c r="U65" i="23"/>
  <c r="U66" i="23"/>
  <c r="U67" i="23"/>
  <c r="U68" i="23"/>
  <c r="U69" i="23"/>
  <c r="U70" i="23"/>
  <c r="U71" i="23"/>
  <c r="U72" i="23"/>
  <c r="U73" i="23"/>
  <c r="U74" i="23"/>
  <c r="U75" i="23"/>
  <c r="U76" i="23"/>
  <c r="U77" i="23"/>
  <c r="U78" i="23"/>
  <c r="U79" i="23"/>
  <c r="U80" i="23"/>
  <c r="U81" i="23"/>
  <c r="U82" i="23"/>
  <c r="U83" i="23"/>
  <c r="U84" i="23"/>
  <c r="U85" i="23"/>
  <c r="U86" i="23"/>
  <c r="U87" i="23"/>
  <c r="U88" i="23"/>
  <c r="U89" i="23"/>
  <c r="U90" i="23"/>
  <c r="U91" i="23"/>
  <c r="U92" i="23"/>
  <c r="U93" i="23"/>
  <c r="U94" i="23"/>
  <c r="U95" i="23"/>
  <c r="U96" i="23"/>
  <c r="U97" i="23"/>
  <c r="U98" i="23"/>
  <c r="U99" i="23"/>
  <c r="U100" i="23"/>
  <c r="U101" i="23"/>
  <c r="U102" i="23"/>
  <c r="U103" i="23"/>
  <c r="U104" i="23"/>
  <c r="U105" i="23"/>
  <c r="U106" i="23"/>
  <c r="U107" i="23"/>
  <c r="U108" i="23"/>
  <c r="U109" i="23"/>
  <c r="U110" i="23"/>
  <c r="U111" i="23"/>
  <c r="U112" i="23"/>
  <c r="U113" i="23"/>
  <c r="U114" i="23"/>
  <c r="U115" i="23"/>
  <c r="U116" i="23"/>
  <c r="U117" i="23"/>
  <c r="U118" i="23"/>
  <c r="U119" i="23"/>
  <c r="U120" i="23"/>
  <c r="U121" i="23"/>
  <c r="U122" i="23"/>
  <c r="U123" i="23"/>
  <c r="U124" i="23"/>
  <c r="U125" i="23"/>
  <c r="U126" i="23"/>
  <c r="U127" i="23"/>
  <c r="U128" i="23"/>
  <c r="U129" i="23"/>
  <c r="U130" i="23"/>
  <c r="U131" i="23"/>
  <c r="U132" i="23"/>
  <c r="U133" i="23"/>
  <c r="U134" i="23"/>
  <c r="U135" i="23"/>
  <c r="U136" i="23"/>
  <c r="U137" i="23"/>
  <c r="U139" i="23"/>
  <c r="U140" i="23"/>
  <c r="U141" i="23"/>
  <c r="U142" i="23"/>
  <c r="U143" i="23"/>
  <c r="U144" i="23"/>
  <c r="U145" i="23"/>
  <c r="U146" i="23"/>
  <c r="U147" i="23"/>
  <c r="U148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98" i="23"/>
  <c r="I99" i="23"/>
  <c r="I100" i="23"/>
  <c r="I101" i="23"/>
  <c r="I102" i="23"/>
  <c r="I103" i="23"/>
  <c r="I104" i="23"/>
  <c r="I105" i="23"/>
  <c r="I106" i="23"/>
  <c r="I107" i="23"/>
  <c r="I108" i="23"/>
  <c r="I109" i="23"/>
  <c r="I110" i="23"/>
  <c r="I111" i="23"/>
  <c r="I112" i="23"/>
  <c r="I113" i="23"/>
  <c r="I114" i="23"/>
  <c r="I115" i="23"/>
  <c r="I116" i="23"/>
  <c r="I117" i="23"/>
  <c r="I118" i="23"/>
  <c r="I119" i="23"/>
  <c r="I120" i="23"/>
  <c r="I121" i="23"/>
  <c r="I122" i="23"/>
  <c r="I123" i="23"/>
  <c r="I124" i="23"/>
  <c r="I125" i="23"/>
  <c r="I126" i="23"/>
  <c r="I127" i="23"/>
  <c r="I128" i="23"/>
  <c r="I129" i="23"/>
  <c r="I130" i="23"/>
  <c r="I131" i="23"/>
  <c r="I132" i="23"/>
  <c r="I133" i="23"/>
  <c r="I134" i="23"/>
  <c r="I135" i="23"/>
  <c r="I136" i="23"/>
  <c r="I137" i="23"/>
  <c r="I140" i="23"/>
  <c r="I141" i="23"/>
  <c r="I142" i="23"/>
  <c r="I143" i="23"/>
  <c r="I144" i="23"/>
  <c r="I145" i="23"/>
  <c r="I146" i="23"/>
  <c r="I147" i="23"/>
  <c r="I148" i="23"/>
  <c r="AC8" i="22"/>
  <c r="AC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C52" i="22"/>
  <c r="AC53" i="22"/>
  <c r="AC54" i="22"/>
  <c r="AC55" i="22"/>
  <c r="AC56" i="22"/>
  <c r="AC57" i="22"/>
  <c r="AC58" i="22"/>
  <c r="AC59" i="22"/>
  <c r="AC60" i="22"/>
  <c r="AC61" i="22"/>
  <c r="AC62" i="22"/>
  <c r="AC63" i="22"/>
  <c r="AC64" i="22"/>
  <c r="AC65" i="22"/>
  <c r="AC66" i="22"/>
  <c r="AC67" i="22"/>
  <c r="AC68" i="22"/>
  <c r="AC69" i="22"/>
  <c r="AC70" i="22"/>
  <c r="AC71" i="22"/>
  <c r="AC72" i="22"/>
  <c r="AC73" i="22"/>
  <c r="AC74" i="22"/>
  <c r="AC75" i="22"/>
  <c r="AC76" i="22"/>
  <c r="AC77" i="22"/>
  <c r="AC78" i="22"/>
  <c r="AC79" i="22"/>
  <c r="AC80" i="22"/>
  <c r="AC81" i="22"/>
  <c r="AC82" i="22"/>
  <c r="AC83" i="22"/>
  <c r="AC84" i="22"/>
  <c r="AC85" i="22"/>
  <c r="AC86" i="22"/>
  <c r="AC87" i="22"/>
  <c r="AC88" i="22"/>
  <c r="AC89" i="22"/>
  <c r="AC90" i="22"/>
  <c r="AC91" i="22"/>
  <c r="AC92" i="22"/>
  <c r="AC93" i="22"/>
  <c r="AC94" i="22"/>
  <c r="AC95" i="22"/>
  <c r="AC96" i="22"/>
  <c r="AC97" i="22"/>
  <c r="AC98" i="22"/>
  <c r="AC99" i="22"/>
  <c r="AC100" i="22"/>
  <c r="AC101" i="22"/>
  <c r="AC102" i="22"/>
  <c r="AC103" i="22"/>
  <c r="AC104" i="22"/>
  <c r="AC105" i="22"/>
  <c r="AC106" i="22"/>
  <c r="AC107" i="22"/>
  <c r="AC108" i="22"/>
  <c r="AC109" i="22"/>
  <c r="AC110" i="22"/>
  <c r="AC111" i="22"/>
  <c r="AC112" i="22"/>
  <c r="AC113" i="22"/>
  <c r="AC114" i="22"/>
  <c r="AC115" i="22"/>
  <c r="AC116" i="22"/>
  <c r="AC117" i="22"/>
  <c r="AC118" i="22"/>
  <c r="AC119" i="22"/>
  <c r="AC120" i="22"/>
  <c r="AC121" i="22"/>
  <c r="AC122" i="22"/>
  <c r="AC123" i="22"/>
  <c r="AC124" i="22"/>
  <c r="AC125" i="22"/>
  <c r="AC126" i="22"/>
  <c r="AC127" i="22"/>
  <c r="AC128" i="22"/>
  <c r="AC129" i="22"/>
  <c r="AC130" i="22"/>
  <c r="AC131" i="22"/>
  <c r="AC132" i="22"/>
  <c r="AC133" i="22"/>
  <c r="AC134" i="22"/>
  <c r="AC135" i="22"/>
  <c r="AC136" i="22"/>
  <c r="AC137" i="22"/>
  <c r="AC139" i="22"/>
  <c r="AC140" i="22"/>
  <c r="AC141" i="22"/>
  <c r="AC142" i="22"/>
  <c r="AC143" i="22"/>
  <c r="AC144" i="22"/>
  <c r="AC145" i="22"/>
  <c r="AC146" i="22"/>
  <c r="AC147" i="22"/>
  <c r="AC148" i="22"/>
  <c r="U8" i="22"/>
  <c r="AD8" i="22" s="1"/>
  <c r="U9" i="22"/>
  <c r="AD9" i="22" s="1"/>
  <c r="U10" i="22"/>
  <c r="AD10" i="22" s="1"/>
  <c r="U11" i="22"/>
  <c r="AD11" i="22" s="1"/>
  <c r="U12" i="22"/>
  <c r="U13" i="22"/>
  <c r="AD13" i="22" s="1"/>
  <c r="U14" i="22"/>
  <c r="AD14" i="22" s="1"/>
  <c r="U15" i="22"/>
  <c r="AD15" i="22" s="1"/>
  <c r="U16" i="22"/>
  <c r="AD16" i="22" s="1"/>
  <c r="U17" i="22"/>
  <c r="AD17" i="22" s="1"/>
  <c r="U18" i="22"/>
  <c r="AD18" i="22" s="1"/>
  <c r="U19" i="22"/>
  <c r="AD19" i="22" s="1"/>
  <c r="U20" i="22"/>
  <c r="U21" i="22"/>
  <c r="AD21" i="22" s="1"/>
  <c r="U22" i="22"/>
  <c r="AD22" i="22" s="1"/>
  <c r="U23" i="22"/>
  <c r="AD23" i="22" s="1"/>
  <c r="U24" i="22"/>
  <c r="AD24" i="22" s="1"/>
  <c r="U25" i="22"/>
  <c r="AD25" i="22" s="1"/>
  <c r="U26" i="22"/>
  <c r="AD26" i="22" s="1"/>
  <c r="U27" i="22"/>
  <c r="AD27" i="22" s="1"/>
  <c r="U28" i="22"/>
  <c r="U29" i="22"/>
  <c r="AD29" i="22" s="1"/>
  <c r="U30" i="22"/>
  <c r="AD30" i="22" s="1"/>
  <c r="U31" i="22"/>
  <c r="AD31" i="22" s="1"/>
  <c r="U32" i="22"/>
  <c r="AD32" i="22" s="1"/>
  <c r="U33" i="22"/>
  <c r="AD33" i="22" s="1"/>
  <c r="U34" i="22"/>
  <c r="AD34" i="22" s="1"/>
  <c r="U35" i="22"/>
  <c r="AD35" i="22" s="1"/>
  <c r="U36" i="22"/>
  <c r="U37" i="22"/>
  <c r="AD37" i="22" s="1"/>
  <c r="U38" i="22"/>
  <c r="AD38" i="22" s="1"/>
  <c r="U39" i="22"/>
  <c r="AD39" i="22" s="1"/>
  <c r="U40" i="22"/>
  <c r="AD40" i="22" s="1"/>
  <c r="U41" i="22"/>
  <c r="AD41" i="22" s="1"/>
  <c r="U42" i="22"/>
  <c r="AD42" i="22" s="1"/>
  <c r="U43" i="22"/>
  <c r="AD43" i="22" s="1"/>
  <c r="U44" i="22"/>
  <c r="U45" i="22"/>
  <c r="AD45" i="22" s="1"/>
  <c r="U46" i="22"/>
  <c r="AD46" i="22" s="1"/>
  <c r="U47" i="22"/>
  <c r="AD47" i="22" s="1"/>
  <c r="U48" i="22"/>
  <c r="AD48" i="22" s="1"/>
  <c r="U49" i="22"/>
  <c r="AD49" i="22" s="1"/>
  <c r="U50" i="22"/>
  <c r="AD50" i="22" s="1"/>
  <c r="U51" i="22"/>
  <c r="AD51" i="22" s="1"/>
  <c r="U52" i="22"/>
  <c r="U53" i="22"/>
  <c r="AD53" i="22" s="1"/>
  <c r="U54" i="22"/>
  <c r="AD54" i="22" s="1"/>
  <c r="U55" i="22"/>
  <c r="AD55" i="22" s="1"/>
  <c r="U56" i="22"/>
  <c r="AD56" i="22" s="1"/>
  <c r="U57" i="22"/>
  <c r="AD57" i="22" s="1"/>
  <c r="U58" i="22"/>
  <c r="AD58" i="22" s="1"/>
  <c r="U59" i="22"/>
  <c r="AD59" i="22" s="1"/>
  <c r="U60" i="22"/>
  <c r="U61" i="22"/>
  <c r="AD61" i="22" s="1"/>
  <c r="U62" i="22"/>
  <c r="AD62" i="22" s="1"/>
  <c r="U63" i="22"/>
  <c r="AD63" i="22" s="1"/>
  <c r="U64" i="22"/>
  <c r="U65" i="22"/>
  <c r="AD65" i="22" s="1"/>
  <c r="U66" i="22"/>
  <c r="AD66" i="22" s="1"/>
  <c r="U67" i="22"/>
  <c r="AD67" i="22" s="1"/>
  <c r="U68" i="22"/>
  <c r="U69" i="22"/>
  <c r="AD69" i="22" s="1"/>
  <c r="U70" i="22"/>
  <c r="AD70" i="22" s="1"/>
  <c r="U71" i="22"/>
  <c r="AD71" i="22" s="1"/>
  <c r="U72" i="22"/>
  <c r="AD72" i="22" s="1"/>
  <c r="U73" i="22"/>
  <c r="AD73" i="22" s="1"/>
  <c r="U74" i="22"/>
  <c r="AD74" i="22" s="1"/>
  <c r="U75" i="22"/>
  <c r="AD75" i="22" s="1"/>
  <c r="U76" i="22"/>
  <c r="U77" i="22"/>
  <c r="AD77" i="22" s="1"/>
  <c r="U78" i="22"/>
  <c r="AD78" i="22" s="1"/>
  <c r="U79" i="22"/>
  <c r="AD79" i="22" s="1"/>
  <c r="U80" i="22"/>
  <c r="AD80" i="22" s="1"/>
  <c r="U81" i="22"/>
  <c r="AD81" i="22" s="1"/>
  <c r="U82" i="22"/>
  <c r="AD82" i="22" s="1"/>
  <c r="U83" i="22"/>
  <c r="AD83" i="22" s="1"/>
  <c r="U84" i="22"/>
  <c r="U85" i="22"/>
  <c r="AD85" i="22" s="1"/>
  <c r="U86" i="22"/>
  <c r="AD86" i="22" s="1"/>
  <c r="U87" i="22"/>
  <c r="AD87" i="22" s="1"/>
  <c r="U88" i="22"/>
  <c r="AD88" i="22" s="1"/>
  <c r="U89" i="22"/>
  <c r="AD89" i="22" s="1"/>
  <c r="U90" i="22"/>
  <c r="AD90" i="22" s="1"/>
  <c r="U91" i="22"/>
  <c r="AD91" i="22" s="1"/>
  <c r="U92" i="22"/>
  <c r="U93" i="22"/>
  <c r="AD93" i="22" s="1"/>
  <c r="U94" i="22"/>
  <c r="AD94" i="22" s="1"/>
  <c r="U95" i="22"/>
  <c r="AD95" i="22" s="1"/>
  <c r="U96" i="22"/>
  <c r="AD96" i="22" s="1"/>
  <c r="U97" i="22"/>
  <c r="AD97" i="22" s="1"/>
  <c r="U98" i="22"/>
  <c r="AD98" i="22" s="1"/>
  <c r="U99" i="22"/>
  <c r="AD99" i="22" s="1"/>
  <c r="U100" i="22"/>
  <c r="U101" i="22"/>
  <c r="AD101" i="22" s="1"/>
  <c r="U102" i="22"/>
  <c r="AD102" i="22" s="1"/>
  <c r="U103" i="22"/>
  <c r="U104" i="22"/>
  <c r="U105" i="22"/>
  <c r="AD105" i="22" s="1"/>
  <c r="U106" i="22"/>
  <c r="AD106" i="22" s="1"/>
  <c r="U107" i="22"/>
  <c r="AD107" i="22" s="1"/>
  <c r="U108" i="22"/>
  <c r="U109" i="22"/>
  <c r="AD109" i="22" s="1"/>
  <c r="U110" i="22"/>
  <c r="AD110" i="22" s="1"/>
  <c r="U111" i="22"/>
  <c r="AD111" i="22" s="1"/>
  <c r="U112" i="22"/>
  <c r="AD112" i="22" s="1"/>
  <c r="U113" i="22"/>
  <c r="AD113" i="22" s="1"/>
  <c r="U114" i="22"/>
  <c r="AD114" i="22" s="1"/>
  <c r="U115" i="22"/>
  <c r="AD115" i="22" s="1"/>
  <c r="U116" i="22"/>
  <c r="U117" i="22"/>
  <c r="AD117" i="22" s="1"/>
  <c r="U118" i="22"/>
  <c r="AD118" i="22" s="1"/>
  <c r="U119" i="22"/>
  <c r="AD119" i="22" s="1"/>
  <c r="U120" i="22"/>
  <c r="AD120" i="22" s="1"/>
  <c r="U121" i="22"/>
  <c r="AD121" i="22" s="1"/>
  <c r="U122" i="22"/>
  <c r="AD122" i="22" s="1"/>
  <c r="U123" i="22"/>
  <c r="AD123" i="22" s="1"/>
  <c r="U124" i="22"/>
  <c r="U125" i="22"/>
  <c r="AD125" i="22" s="1"/>
  <c r="U126" i="22"/>
  <c r="AD126" i="22" s="1"/>
  <c r="U127" i="22"/>
  <c r="AD127" i="22" s="1"/>
  <c r="U128" i="22"/>
  <c r="AD128" i="22" s="1"/>
  <c r="U129" i="22"/>
  <c r="AD129" i="22" s="1"/>
  <c r="U130" i="22"/>
  <c r="AD130" i="22" s="1"/>
  <c r="U131" i="22"/>
  <c r="AD131" i="22" s="1"/>
  <c r="U132" i="22"/>
  <c r="U133" i="22"/>
  <c r="AD133" i="22" s="1"/>
  <c r="U134" i="22"/>
  <c r="AD134" i="22" s="1"/>
  <c r="U135" i="22"/>
  <c r="AD135" i="22" s="1"/>
  <c r="U136" i="22"/>
  <c r="AD136" i="22" s="1"/>
  <c r="U137" i="22"/>
  <c r="AD137" i="22" s="1"/>
  <c r="U139" i="22"/>
  <c r="AD139" i="22" s="1"/>
  <c r="U140" i="22"/>
  <c r="AD140" i="22" s="1"/>
  <c r="U141" i="22"/>
  <c r="U142" i="22"/>
  <c r="AD142" i="22" s="1"/>
  <c r="U143" i="22"/>
  <c r="AD143" i="22" s="1"/>
  <c r="U144" i="22"/>
  <c r="AD144" i="22" s="1"/>
  <c r="U145" i="22"/>
  <c r="AD145" i="22" s="1"/>
  <c r="U146" i="22"/>
  <c r="AD146" i="22" s="1"/>
  <c r="U147" i="22"/>
  <c r="AD147" i="22" s="1"/>
  <c r="U148" i="22"/>
  <c r="AD148" i="22" s="1"/>
  <c r="AD8" i="21"/>
  <c r="AD9" i="21"/>
  <c r="AD10" i="21"/>
  <c r="AD11" i="21"/>
  <c r="AD12" i="21"/>
  <c r="AD13" i="21"/>
  <c r="AD14" i="21"/>
  <c r="AD15" i="21"/>
  <c r="AD16" i="21"/>
  <c r="AD17" i="21"/>
  <c r="AD18" i="21"/>
  <c r="AD19" i="21"/>
  <c r="AD20" i="21"/>
  <c r="AD21" i="21"/>
  <c r="AD22" i="21"/>
  <c r="AD23" i="21"/>
  <c r="AD24" i="21"/>
  <c r="AD25" i="21"/>
  <c r="AD26" i="21"/>
  <c r="AD27" i="21"/>
  <c r="AD28" i="21"/>
  <c r="AD29" i="21"/>
  <c r="AD30" i="21"/>
  <c r="AD31" i="21"/>
  <c r="AD32" i="21"/>
  <c r="AD33" i="21"/>
  <c r="AD34" i="21"/>
  <c r="AD35" i="21"/>
  <c r="AD36" i="21"/>
  <c r="AD37" i="21"/>
  <c r="AD38" i="21"/>
  <c r="AD39" i="21"/>
  <c r="AD40" i="21"/>
  <c r="AD41" i="21"/>
  <c r="AD42" i="21"/>
  <c r="AD43" i="21"/>
  <c r="AD44" i="21"/>
  <c r="AD45" i="21"/>
  <c r="AD46" i="21"/>
  <c r="AD47" i="21"/>
  <c r="AD48" i="21"/>
  <c r="AD49" i="21"/>
  <c r="AD50" i="21"/>
  <c r="AD51" i="21"/>
  <c r="AD52" i="21"/>
  <c r="AD53" i="21"/>
  <c r="AD54" i="21"/>
  <c r="AD55" i="21"/>
  <c r="AD56" i="21"/>
  <c r="AD57" i="21"/>
  <c r="AD58" i="21"/>
  <c r="AD59" i="21"/>
  <c r="AD60" i="21"/>
  <c r="AD61" i="21"/>
  <c r="AD62" i="21"/>
  <c r="AD63" i="21"/>
  <c r="AD64" i="21"/>
  <c r="AD65" i="21"/>
  <c r="AD66" i="21"/>
  <c r="AD67" i="21"/>
  <c r="AD68" i="21"/>
  <c r="AD69" i="21"/>
  <c r="AD70" i="21"/>
  <c r="AD71" i="21"/>
  <c r="AD72" i="21"/>
  <c r="AD73" i="21"/>
  <c r="AD74" i="21"/>
  <c r="AD75" i="21"/>
  <c r="AD76" i="21"/>
  <c r="AE76" i="21" s="1"/>
  <c r="AD77" i="21"/>
  <c r="AD78" i="21"/>
  <c r="AD79" i="21"/>
  <c r="AD80" i="21"/>
  <c r="AD81" i="21"/>
  <c r="AD82" i="21"/>
  <c r="AD83" i="21"/>
  <c r="AD84" i="21"/>
  <c r="AD85" i="21"/>
  <c r="AD86" i="21"/>
  <c r="AD87" i="21"/>
  <c r="AD88" i="21"/>
  <c r="AD89" i="21"/>
  <c r="AD90" i="21"/>
  <c r="AD91" i="21"/>
  <c r="AD92" i="21"/>
  <c r="AD93" i="21"/>
  <c r="AD94" i="21"/>
  <c r="AD95" i="21"/>
  <c r="AD96" i="21"/>
  <c r="AD97" i="21"/>
  <c r="AD98" i="21"/>
  <c r="AD99" i="21"/>
  <c r="AD100" i="21"/>
  <c r="AD101" i="21"/>
  <c r="AD102" i="21"/>
  <c r="AD103" i="21"/>
  <c r="AD104" i="21"/>
  <c r="AD105" i="21"/>
  <c r="AD106" i="21"/>
  <c r="AD107" i="21"/>
  <c r="AD108" i="21"/>
  <c r="AD109" i="21"/>
  <c r="AD110" i="21"/>
  <c r="AD111" i="21"/>
  <c r="AD112" i="21"/>
  <c r="AD113" i="21"/>
  <c r="AD114" i="21"/>
  <c r="AD115" i="21"/>
  <c r="AD116" i="21"/>
  <c r="AD117" i="21"/>
  <c r="AD118" i="21"/>
  <c r="AD119" i="21"/>
  <c r="AD120" i="21"/>
  <c r="AD121" i="21"/>
  <c r="AD122" i="21"/>
  <c r="AD123" i="21"/>
  <c r="AD124" i="21"/>
  <c r="AD125" i="21"/>
  <c r="AD126" i="21"/>
  <c r="AD127" i="21"/>
  <c r="AD128" i="21"/>
  <c r="AD129" i="21"/>
  <c r="AD130" i="21"/>
  <c r="AD131" i="21"/>
  <c r="AD132" i="21"/>
  <c r="AD133" i="21"/>
  <c r="AD134" i="21"/>
  <c r="AD135" i="21"/>
  <c r="AD136" i="21"/>
  <c r="AD137" i="21"/>
  <c r="AD139" i="21"/>
  <c r="AD140" i="21"/>
  <c r="AD141" i="21"/>
  <c r="AD142" i="21"/>
  <c r="AD143" i="21"/>
  <c r="AD144" i="21"/>
  <c r="AD145" i="21"/>
  <c r="AD146" i="21"/>
  <c r="AD147" i="21"/>
  <c r="AD148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J74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J103" i="21"/>
  <c r="J104" i="21"/>
  <c r="J105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122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J136" i="21"/>
  <c r="J137" i="21"/>
  <c r="J139" i="21"/>
  <c r="J140" i="21"/>
  <c r="J141" i="21"/>
  <c r="J142" i="21"/>
  <c r="J143" i="21"/>
  <c r="J144" i="21"/>
  <c r="J145" i="21"/>
  <c r="J146" i="21"/>
  <c r="J147" i="21"/>
  <c r="J148" i="21"/>
  <c r="AC8" i="20"/>
  <c r="AC9" i="20"/>
  <c r="AC10" i="20"/>
  <c r="AC11" i="20"/>
  <c r="AC12" i="20"/>
  <c r="AC13" i="20"/>
  <c r="AC14" i="20"/>
  <c r="AC15" i="20"/>
  <c r="AC16" i="20"/>
  <c r="AC17" i="20"/>
  <c r="AC18" i="20"/>
  <c r="AC19" i="20"/>
  <c r="AC20" i="20"/>
  <c r="AC21" i="20"/>
  <c r="AC22" i="20"/>
  <c r="AC23" i="20"/>
  <c r="AC24" i="20"/>
  <c r="AC25" i="20"/>
  <c r="AC26" i="20"/>
  <c r="AC27" i="20"/>
  <c r="AC28" i="20"/>
  <c r="AC29" i="20"/>
  <c r="AC30" i="20"/>
  <c r="AC31" i="20"/>
  <c r="AC32" i="20"/>
  <c r="AC33" i="20"/>
  <c r="AC34" i="20"/>
  <c r="AC35" i="20"/>
  <c r="AC36" i="20"/>
  <c r="AC37" i="20"/>
  <c r="AC38" i="20"/>
  <c r="AC39" i="20"/>
  <c r="AC40" i="20"/>
  <c r="AC41" i="20"/>
  <c r="AC42" i="20"/>
  <c r="AC43" i="20"/>
  <c r="AC44" i="20"/>
  <c r="AC45" i="20"/>
  <c r="AC46" i="20"/>
  <c r="AC47" i="20"/>
  <c r="AC48" i="20"/>
  <c r="AC49" i="20"/>
  <c r="AC50" i="20"/>
  <c r="AC51" i="20"/>
  <c r="AC52" i="20"/>
  <c r="AC53" i="20"/>
  <c r="AC54" i="20"/>
  <c r="AC55" i="20"/>
  <c r="AC56" i="20"/>
  <c r="AC57" i="20"/>
  <c r="AC58" i="20"/>
  <c r="AC59" i="20"/>
  <c r="AC60" i="20"/>
  <c r="AC61" i="20"/>
  <c r="AC62" i="20"/>
  <c r="AC63" i="20"/>
  <c r="AC64" i="20"/>
  <c r="AC65" i="20"/>
  <c r="AC66" i="20"/>
  <c r="AC67" i="20"/>
  <c r="AC68" i="20"/>
  <c r="AC69" i="20"/>
  <c r="AC70" i="20"/>
  <c r="AC71" i="20"/>
  <c r="AC72" i="20"/>
  <c r="AC73" i="20"/>
  <c r="AC74" i="20"/>
  <c r="AC75" i="20"/>
  <c r="AC76" i="20"/>
  <c r="AC77" i="20"/>
  <c r="AC78" i="20"/>
  <c r="AC79" i="20"/>
  <c r="AC80" i="20"/>
  <c r="AC81" i="20"/>
  <c r="AC82" i="20"/>
  <c r="AC83" i="20"/>
  <c r="AC84" i="20"/>
  <c r="AC85" i="20"/>
  <c r="AC86" i="20"/>
  <c r="AC87" i="20"/>
  <c r="AC88" i="20"/>
  <c r="AC89" i="20"/>
  <c r="AC90" i="20"/>
  <c r="AC91" i="20"/>
  <c r="AC92" i="20"/>
  <c r="AC93" i="20"/>
  <c r="AC94" i="20"/>
  <c r="AC95" i="20"/>
  <c r="AC96" i="20"/>
  <c r="AC97" i="20"/>
  <c r="AC98" i="20"/>
  <c r="AC99" i="20"/>
  <c r="AC100" i="20"/>
  <c r="AC101" i="20"/>
  <c r="AC102" i="20"/>
  <c r="AC103" i="20"/>
  <c r="AC104" i="20"/>
  <c r="AC105" i="20"/>
  <c r="AC106" i="20"/>
  <c r="AC107" i="20"/>
  <c r="AC108" i="20"/>
  <c r="AC109" i="20"/>
  <c r="AC110" i="20"/>
  <c r="AC111" i="20"/>
  <c r="AC112" i="20"/>
  <c r="AC113" i="20"/>
  <c r="AC114" i="20"/>
  <c r="AC115" i="20"/>
  <c r="AC116" i="20"/>
  <c r="AC117" i="20"/>
  <c r="AC118" i="20"/>
  <c r="AC119" i="20"/>
  <c r="AC120" i="20"/>
  <c r="AC121" i="20"/>
  <c r="AC122" i="20"/>
  <c r="AC123" i="20"/>
  <c r="AC124" i="20"/>
  <c r="AC125" i="20"/>
  <c r="AC126" i="20"/>
  <c r="AC127" i="20"/>
  <c r="AC128" i="20"/>
  <c r="AC129" i="20"/>
  <c r="AC130" i="20"/>
  <c r="AC131" i="20"/>
  <c r="AC132" i="20"/>
  <c r="AC133" i="20"/>
  <c r="AC134" i="20"/>
  <c r="AC135" i="20"/>
  <c r="AC136" i="20"/>
  <c r="AC137" i="20"/>
  <c r="AC139" i="20"/>
  <c r="AC140" i="20"/>
  <c r="AC141" i="20"/>
  <c r="AD141" i="20" s="1"/>
  <c r="AC142" i="20"/>
  <c r="AC143" i="20"/>
  <c r="AC144" i="20"/>
  <c r="AC145" i="20"/>
  <c r="AC146" i="20"/>
  <c r="AC147" i="20"/>
  <c r="AC148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U37" i="20"/>
  <c r="U38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59" i="20"/>
  <c r="U60" i="20"/>
  <c r="U61" i="20"/>
  <c r="U62" i="20"/>
  <c r="U63" i="20"/>
  <c r="U64" i="20"/>
  <c r="U65" i="20"/>
  <c r="U66" i="20"/>
  <c r="U67" i="20"/>
  <c r="U68" i="20"/>
  <c r="U69" i="20"/>
  <c r="U70" i="20"/>
  <c r="U71" i="20"/>
  <c r="U72" i="20"/>
  <c r="U73" i="20"/>
  <c r="U74" i="20"/>
  <c r="U75" i="20"/>
  <c r="U76" i="20"/>
  <c r="U77" i="20"/>
  <c r="U78" i="20"/>
  <c r="U79" i="20"/>
  <c r="U80" i="20"/>
  <c r="U81" i="20"/>
  <c r="U82" i="20"/>
  <c r="U83" i="20"/>
  <c r="U84" i="20"/>
  <c r="U85" i="20"/>
  <c r="U86" i="20"/>
  <c r="U87" i="20"/>
  <c r="U88" i="20"/>
  <c r="U89" i="20"/>
  <c r="U90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114" i="20"/>
  <c r="U115" i="20"/>
  <c r="U116" i="20"/>
  <c r="U117" i="20"/>
  <c r="U118" i="20"/>
  <c r="U119" i="20"/>
  <c r="U120" i="20"/>
  <c r="U121" i="20"/>
  <c r="U122" i="20"/>
  <c r="U123" i="20"/>
  <c r="U124" i="20"/>
  <c r="U125" i="20"/>
  <c r="U126" i="20"/>
  <c r="U127" i="20"/>
  <c r="U128" i="20"/>
  <c r="U129" i="20"/>
  <c r="U130" i="20"/>
  <c r="U131" i="20"/>
  <c r="U132" i="20"/>
  <c r="U133" i="20"/>
  <c r="U134" i="20"/>
  <c r="U135" i="20"/>
  <c r="U136" i="20"/>
  <c r="U137" i="20"/>
  <c r="U139" i="20"/>
  <c r="U140" i="20"/>
  <c r="U141" i="20"/>
  <c r="U142" i="20"/>
  <c r="U143" i="20"/>
  <c r="U144" i="20"/>
  <c r="U145" i="20"/>
  <c r="U146" i="20"/>
  <c r="U147" i="20"/>
  <c r="U148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I99" i="20"/>
  <c r="I100" i="20"/>
  <c r="I101" i="20"/>
  <c r="I102" i="20"/>
  <c r="I103" i="20"/>
  <c r="I104" i="20"/>
  <c r="I105" i="20"/>
  <c r="I106" i="20"/>
  <c r="I107" i="20"/>
  <c r="I108" i="20"/>
  <c r="I109" i="20"/>
  <c r="I110" i="20"/>
  <c r="I111" i="20"/>
  <c r="I112" i="20"/>
  <c r="I113" i="20"/>
  <c r="I114" i="20"/>
  <c r="I115" i="20"/>
  <c r="I116" i="20"/>
  <c r="I117" i="20"/>
  <c r="I118" i="20"/>
  <c r="I119" i="20"/>
  <c r="I120" i="20"/>
  <c r="I121" i="20"/>
  <c r="I122" i="20"/>
  <c r="I123" i="20"/>
  <c r="I124" i="20"/>
  <c r="I125" i="20"/>
  <c r="I126" i="20"/>
  <c r="I127" i="20"/>
  <c r="I128" i="20"/>
  <c r="I129" i="20"/>
  <c r="I130" i="20"/>
  <c r="I131" i="20"/>
  <c r="I132" i="20"/>
  <c r="I133" i="20"/>
  <c r="I134" i="20"/>
  <c r="I135" i="20"/>
  <c r="I136" i="20"/>
  <c r="I137" i="20"/>
  <c r="I140" i="20"/>
  <c r="I141" i="20"/>
  <c r="I142" i="20"/>
  <c r="I143" i="20"/>
  <c r="I144" i="20"/>
  <c r="I145" i="20"/>
  <c r="I146" i="20"/>
  <c r="I147" i="20"/>
  <c r="I148" i="20"/>
  <c r="AH8" i="19"/>
  <c r="AH9" i="19"/>
  <c r="AH10" i="19"/>
  <c r="AH11" i="19"/>
  <c r="AH12" i="19"/>
  <c r="AH13" i="19"/>
  <c r="AH14" i="19"/>
  <c r="AH15" i="19"/>
  <c r="AH16" i="19"/>
  <c r="AH17" i="19"/>
  <c r="AH18" i="19"/>
  <c r="AH19" i="19"/>
  <c r="AH20" i="19"/>
  <c r="AH21" i="19"/>
  <c r="AH22" i="19"/>
  <c r="AH23" i="19"/>
  <c r="AH24" i="19"/>
  <c r="AH25" i="19"/>
  <c r="AH26" i="19"/>
  <c r="AH27" i="19"/>
  <c r="AH28" i="19"/>
  <c r="AH29" i="19"/>
  <c r="AH30" i="19"/>
  <c r="AH31" i="19"/>
  <c r="AH32" i="19"/>
  <c r="AH33" i="19"/>
  <c r="AH34" i="19"/>
  <c r="AH35" i="19"/>
  <c r="AH36" i="19"/>
  <c r="AH37" i="19"/>
  <c r="AH38" i="19"/>
  <c r="AH39" i="19"/>
  <c r="AH40" i="19"/>
  <c r="AH41" i="19"/>
  <c r="AH42" i="19"/>
  <c r="AH43" i="19"/>
  <c r="AH44" i="19"/>
  <c r="AH45" i="19"/>
  <c r="AH46" i="19"/>
  <c r="AH47" i="19"/>
  <c r="AH48" i="19"/>
  <c r="AH49" i="19"/>
  <c r="AH50" i="19"/>
  <c r="AH51" i="19"/>
  <c r="AH52" i="19"/>
  <c r="AH53" i="19"/>
  <c r="AH54" i="19"/>
  <c r="AH55" i="19"/>
  <c r="AH56" i="19"/>
  <c r="AH57" i="19"/>
  <c r="AH58" i="19"/>
  <c r="AH59" i="19"/>
  <c r="AH60" i="19"/>
  <c r="AH61" i="19"/>
  <c r="AH62" i="19"/>
  <c r="AH63" i="19"/>
  <c r="AH64" i="19"/>
  <c r="AH65" i="19"/>
  <c r="AH66" i="19"/>
  <c r="AH67" i="19"/>
  <c r="AH68" i="19"/>
  <c r="AH69" i="19"/>
  <c r="AH70" i="19"/>
  <c r="AH71" i="19"/>
  <c r="AH72" i="19"/>
  <c r="AH73" i="19"/>
  <c r="AH74" i="19"/>
  <c r="AH75" i="19"/>
  <c r="AH76" i="19"/>
  <c r="AH77" i="19"/>
  <c r="AH78" i="19"/>
  <c r="AH79" i="19"/>
  <c r="AH80" i="19"/>
  <c r="AH81" i="19"/>
  <c r="AH82" i="19"/>
  <c r="AH83" i="19"/>
  <c r="AH84" i="19"/>
  <c r="AH85" i="19"/>
  <c r="AH86" i="19"/>
  <c r="AH87" i="19"/>
  <c r="AH88" i="19"/>
  <c r="AH89" i="19"/>
  <c r="AH90" i="19"/>
  <c r="AH91" i="19"/>
  <c r="AH92" i="19"/>
  <c r="AH93" i="19"/>
  <c r="AH94" i="19"/>
  <c r="AH95" i="19"/>
  <c r="AH96" i="19"/>
  <c r="AH97" i="19"/>
  <c r="AH98" i="19"/>
  <c r="AH99" i="19"/>
  <c r="AH100" i="19"/>
  <c r="AH101" i="19"/>
  <c r="AH102" i="19"/>
  <c r="AH103" i="19"/>
  <c r="AH104" i="19"/>
  <c r="AH105" i="19"/>
  <c r="AH106" i="19"/>
  <c r="AH107" i="19"/>
  <c r="AH108" i="19"/>
  <c r="AH109" i="19"/>
  <c r="AH110" i="19"/>
  <c r="AH111" i="19"/>
  <c r="AH112" i="19"/>
  <c r="AH113" i="19"/>
  <c r="AH114" i="19"/>
  <c r="AH115" i="19"/>
  <c r="AH116" i="19"/>
  <c r="AH117" i="19"/>
  <c r="AH118" i="19"/>
  <c r="AH119" i="19"/>
  <c r="AH120" i="19"/>
  <c r="AH121" i="19"/>
  <c r="AH122" i="19"/>
  <c r="AH123" i="19"/>
  <c r="AH124" i="19"/>
  <c r="AH125" i="19"/>
  <c r="AH126" i="19"/>
  <c r="AH127" i="19"/>
  <c r="AH128" i="19"/>
  <c r="AH129" i="19"/>
  <c r="AH130" i="19"/>
  <c r="AH131" i="19"/>
  <c r="AH132" i="19"/>
  <c r="AH133" i="19"/>
  <c r="AH134" i="19"/>
  <c r="AH135" i="19"/>
  <c r="AH136" i="19"/>
  <c r="AH137" i="19"/>
  <c r="AH139" i="19"/>
  <c r="AH140" i="19"/>
  <c r="AH141" i="19"/>
  <c r="AH142" i="19"/>
  <c r="AH143" i="19"/>
  <c r="AH144" i="19"/>
  <c r="AH145" i="19"/>
  <c r="AH146" i="19"/>
  <c r="AH147" i="19"/>
  <c r="AH148" i="19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6" i="19"/>
  <c r="K37" i="19"/>
  <c r="K38" i="19"/>
  <c r="K39" i="19"/>
  <c r="K40" i="19"/>
  <c r="K41" i="19"/>
  <c r="K42" i="19"/>
  <c r="K43" i="19"/>
  <c r="K44" i="19"/>
  <c r="K45" i="19"/>
  <c r="K46" i="19"/>
  <c r="K47" i="19"/>
  <c r="K48" i="19"/>
  <c r="K49" i="19"/>
  <c r="K50" i="19"/>
  <c r="K51" i="19"/>
  <c r="K52" i="19"/>
  <c r="K53" i="19"/>
  <c r="K54" i="19"/>
  <c r="K55" i="19"/>
  <c r="K56" i="19"/>
  <c r="K57" i="19"/>
  <c r="K58" i="19"/>
  <c r="K59" i="19"/>
  <c r="K60" i="19"/>
  <c r="K61" i="19"/>
  <c r="K62" i="19"/>
  <c r="K63" i="19"/>
  <c r="K64" i="19"/>
  <c r="K65" i="19"/>
  <c r="K66" i="19"/>
  <c r="K67" i="19"/>
  <c r="K68" i="19"/>
  <c r="K69" i="19"/>
  <c r="K70" i="19"/>
  <c r="K71" i="19"/>
  <c r="K72" i="19"/>
  <c r="K73" i="19"/>
  <c r="K74" i="19"/>
  <c r="K75" i="19"/>
  <c r="K76" i="19"/>
  <c r="K77" i="19"/>
  <c r="K78" i="19"/>
  <c r="K79" i="19"/>
  <c r="K80" i="19"/>
  <c r="K81" i="19"/>
  <c r="K82" i="19"/>
  <c r="K83" i="19"/>
  <c r="K84" i="19"/>
  <c r="K85" i="19"/>
  <c r="K86" i="19"/>
  <c r="K87" i="19"/>
  <c r="K88" i="19"/>
  <c r="K89" i="19"/>
  <c r="K90" i="19"/>
  <c r="K91" i="19"/>
  <c r="K92" i="19"/>
  <c r="K93" i="19"/>
  <c r="K94" i="19"/>
  <c r="K95" i="19"/>
  <c r="K96" i="19"/>
  <c r="K97" i="19"/>
  <c r="K98" i="19"/>
  <c r="K99" i="19"/>
  <c r="K100" i="19"/>
  <c r="K101" i="19"/>
  <c r="K102" i="19"/>
  <c r="K103" i="19"/>
  <c r="K104" i="19"/>
  <c r="K105" i="19"/>
  <c r="K106" i="19"/>
  <c r="K107" i="19"/>
  <c r="K108" i="19"/>
  <c r="K109" i="19"/>
  <c r="K110" i="19"/>
  <c r="K111" i="19"/>
  <c r="K112" i="19"/>
  <c r="K113" i="19"/>
  <c r="K114" i="19"/>
  <c r="K115" i="19"/>
  <c r="K116" i="19"/>
  <c r="K117" i="19"/>
  <c r="K118" i="19"/>
  <c r="K119" i="19"/>
  <c r="K120" i="19"/>
  <c r="K121" i="19"/>
  <c r="K122" i="19"/>
  <c r="K123" i="19"/>
  <c r="K124" i="19"/>
  <c r="K125" i="19"/>
  <c r="K126" i="19"/>
  <c r="K127" i="19"/>
  <c r="K128" i="19"/>
  <c r="K129" i="19"/>
  <c r="K130" i="19"/>
  <c r="K131" i="19"/>
  <c r="K132" i="19"/>
  <c r="K133" i="19"/>
  <c r="K134" i="19"/>
  <c r="K135" i="19"/>
  <c r="K136" i="19"/>
  <c r="K137" i="19"/>
  <c r="K139" i="19"/>
  <c r="K140" i="19"/>
  <c r="K141" i="19"/>
  <c r="K142" i="19"/>
  <c r="K143" i="19"/>
  <c r="K144" i="19"/>
  <c r="K145" i="19"/>
  <c r="K146" i="19"/>
  <c r="K147" i="19"/>
  <c r="K148" i="19"/>
  <c r="J8" i="19"/>
  <c r="J9" i="19"/>
  <c r="J10" i="19"/>
  <c r="L10" i="19" s="1"/>
  <c r="J11" i="19"/>
  <c r="L11" i="19" s="1"/>
  <c r="J12" i="19"/>
  <c r="L12" i="19" s="1"/>
  <c r="J13" i="19"/>
  <c r="L13" i="19" s="1"/>
  <c r="J14" i="19"/>
  <c r="L14" i="19" s="1"/>
  <c r="J15" i="19"/>
  <c r="J16" i="19"/>
  <c r="J17" i="19"/>
  <c r="J18" i="19"/>
  <c r="L18" i="19" s="1"/>
  <c r="J19" i="19"/>
  <c r="L19" i="19" s="1"/>
  <c r="J20" i="19"/>
  <c r="J21" i="19"/>
  <c r="J22" i="19"/>
  <c r="J23" i="19"/>
  <c r="L23" i="19" s="1"/>
  <c r="J24" i="19"/>
  <c r="J25" i="19"/>
  <c r="J26" i="19"/>
  <c r="L26" i="19" s="1"/>
  <c r="J27" i="19"/>
  <c r="L27" i="19" s="1"/>
  <c r="J28" i="19"/>
  <c r="L28" i="19" s="1"/>
  <c r="J29" i="19"/>
  <c r="L29" i="19" s="1"/>
  <c r="J30" i="19"/>
  <c r="L30" i="19" s="1"/>
  <c r="J31" i="19"/>
  <c r="L31" i="19" s="1"/>
  <c r="J32" i="19"/>
  <c r="L32" i="19" s="1"/>
  <c r="J33" i="19"/>
  <c r="J34" i="19"/>
  <c r="L34" i="19" s="1"/>
  <c r="J35" i="19"/>
  <c r="L35" i="19" s="1"/>
  <c r="J36" i="19"/>
  <c r="L36" i="19" s="1"/>
  <c r="J37" i="19"/>
  <c r="L37" i="19" s="1"/>
  <c r="J38" i="19"/>
  <c r="L38" i="19" s="1"/>
  <c r="J39" i="19"/>
  <c r="L39" i="19" s="1"/>
  <c r="J40" i="19"/>
  <c r="L40" i="19" s="1"/>
  <c r="J41" i="19"/>
  <c r="J42" i="19"/>
  <c r="L42" i="19" s="1"/>
  <c r="J43" i="19"/>
  <c r="L43" i="19" s="1"/>
  <c r="J44" i="19"/>
  <c r="L44" i="19" s="1"/>
  <c r="J45" i="19"/>
  <c r="L45" i="19" s="1"/>
  <c r="J46" i="19"/>
  <c r="L46" i="19" s="1"/>
  <c r="J47" i="19"/>
  <c r="J48" i="19"/>
  <c r="L48" i="19" s="1"/>
  <c r="J49" i="19"/>
  <c r="J50" i="19"/>
  <c r="L50" i="19" s="1"/>
  <c r="J51" i="19"/>
  <c r="L51" i="19" s="1"/>
  <c r="J52" i="19"/>
  <c r="L52" i="19" s="1"/>
  <c r="J53" i="19"/>
  <c r="L53" i="19" s="1"/>
  <c r="J54" i="19"/>
  <c r="L54" i="19" s="1"/>
  <c r="J55" i="19"/>
  <c r="L55" i="19" s="1"/>
  <c r="J56" i="19"/>
  <c r="J57" i="19"/>
  <c r="J58" i="19"/>
  <c r="L58" i="19" s="1"/>
  <c r="J59" i="19"/>
  <c r="L59" i="19" s="1"/>
  <c r="J60" i="19"/>
  <c r="L60" i="19" s="1"/>
  <c r="J61" i="19"/>
  <c r="L61" i="19" s="1"/>
  <c r="J62" i="19"/>
  <c r="L62" i="19" s="1"/>
  <c r="J63" i="19"/>
  <c r="L63" i="19" s="1"/>
  <c r="J64" i="19"/>
  <c r="L64" i="19" s="1"/>
  <c r="J65" i="19"/>
  <c r="J66" i="19"/>
  <c r="L66" i="19" s="1"/>
  <c r="J67" i="19"/>
  <c r="L67" i="19" s="1"/>
  <c r="J68" i="19"/>
  <c r="L68" i="19" s="1"/>
  <c r="J69" i="19"/>
  <c r="L69" i="19" s="1"/>
  <c r="J70" i="19"/>
  <c r="L70" i="19" s="1"/>
  <c r="J71" i="19"/>
  <c r="L71" i="19" s="1"/>
  <c r="J72" i="19"/>
  <c r="J73" i="19"/>
  <c r="J74" i="19"/>
  <c r="L74" i="19" s="1"/>
  <c r="J75" i="19"/>
  <c r="L75" i="19" s="1"/>
  <c r="J76" i="19"/>
  <c r="L76" i="19" s="1"/>
  <c r="J77" i="19"/>
  <c r="L77" i="19" s="1"/>
  <c r="J78" i="19"/>
  <c r="L78" i="19" s="1"/>
  <c r="J79" i="19"/>
  <c r="L79" i="19" s="1"/>
  <c r="J80" i="19"/>
  <c r="L80" i="19" s="1"/>
  <c r="J81" i="19"/>
  <c r="J82" i="19"/>
  <c r="L82" i="19" s="1"/>
  <c r="J83" i="19"/>
  <c r="L83" i="19" s="1"/>
  <c r="J84" i="19"/>
  <c r="L84" i="19" s="1"/>
  <c r="J85" i="19"/>
  <c r="L85" i="19" s="1"/>
  <c r="J86" i="19"/>
  <c r="L86" i="19" s="1"/>
  <c r="J87" i="19"/>
  <c r="L87" i="19" s="1"/>
  <c r="J88" i="19"/>
  <c r="L88" i="19" s="1"/>
  <c r="J89" i="19"/>
  <c r="J90" i="19"/>
  <c r="L90" i="19" s="1"/>
  <c r="J91" i="19"/>
  <c r="L91" i="19" s="1"/>
  <c r="J92" i="19"/>
  <c r="L92" i="19" s="1"/>
  <c r="J93" i="19"/>
  <c r="L93" i="19" s="1"/>
  <c r="J94" i="19"/>
  <c r="L94" i="19" s="1"/>
  <c r="J95" i="19"/>
  <c r="L95" i="19" s="1"/>
  <c r="J96" i="19"/>
  <c r="L96" i="19" s="1"/>
  <c r="J97" i="19"/>
  <c r="J98" i="19"/>
  <c r="L98" i="19" s="1"/>
  <c r="J99" i="19"/>
  <c r="L99" i="19" s="1"/>
  <c r="J100" i="19"/>
  <c r="L100" i="19" s="1"/>
  <c r="J101" i="19"/>
  <c r="L101" i="19" s="1"/>
  <c r="J102" i="19"/>
  <c r="L102" i="19" s="1"/>
  <c r="J103" i="19"/>
  <c r="L103" i="19" s="1"/>
  <c r="J104" i="19"/>
  <c r="L104" i="19" s="1"/>
  <c r="J105" i="19"/>
  <c r="J106" i="19"/>
  <c r="L106" i="19" s="1"/>
  <c r="J107" i="19"/>
  <c r="L107" i="19" s="1"/>
  <c r="J108" i="19"/>
  <c r="L108" i="19" s="1"/>
  <c r="J109" i="19"/>
  <c r="L109" i="19" s="1"/>
  <c r="J110" i="19"/>
  <c r="L110" i="19" s="1"/>
  <c r="J111" i="19"/>
  <c r="L111" i="19" s="1"/>
  <c r="J112" i="19"/>
  <c r="L112" i="19" s="1"/>
  <c r="J113" i="19"/>
  <c r="J114" i="19"/>
  <c r="L114" i="19" s="1"/>
  <c r="J115" i="19"/>
  <c r="L115" i="19" s="1"/>
  <c r="J116" i="19"/>
  <c r="L116" i="19" s="1"/>
  <c r="J117" i="19"/>
  <c r="L117" i="19" s="1"/>
  <c r="J118" i="19"/>
  <c r="L118" i="19" s="1"/>
  <c r="J119" i="19"/>
  <c r="L119" i="19" s="1"/>
  <c r="J120" i="19"/>
  <c r="J121" i="19"/>
  <c r="J122" i="19"/>
  <c r="L122" i="19" s="1"/>
  <c r="J123" i="19"/>
  <c r="L123" i="19" s="1"/>
  <c r="J124" i="19"/>
  <c r="L124" i="19" s="1"/>
  <c r="J125" i="19"/>
  <c r="L125" i="19" s="1"/>
  <c r="J126" i="19"/>
  <c r="L126" i="19" s="1"/>
  <c r="J127" i="19"/>
  <c r="L127" i="19" s="1"/>
  <c r="J128" i="19"/>
  <c r="L128" i="19" s="1"/>
  <c r="J129" i="19"/>
  <c r="J130" i="19"/>
  <c r="J131" i="19"/>
  <c r="L131" i="19" s="1"/>
  <c r="J132" i="19"/>
  <c r="L132" i="19" s="1"/>
  <c r="J133" i="19"/>
  <c r="L133" i="19" s="1"/>
  <c r="J134" i="19"/>
  <c r="L134" i="19" s="1"/>
  <c r="J135" i="19"/>
  <c r="L135" i="19" s="1"/>
  <c r="J136" i="19"/>
  <c r="L136" i="19" s="1"/>
  <c r="J137" i="19"/>
  <c r="J139" i="19"/>
  <c r="L139" i="19" s="1"/>
  <c r="J140" i="19"/>
  <c r="L140" i="19" s="1"/>
  <c r="J141" i="19"/>
  <c r="L141" i="19" s="1"/>
  <c r="J142" i="19"/>
  <c r="L142" i="19" s="1"/>
  <c r="J143" i="19"/>
  <c r="L143" i="19" s="1"/>
  <c r="J144" i="19"/>
  <c r="L144" i="19" s="1"/>
  <c r="J145" i="19"/>
  <c r="L145" i="19" s="1"/>
  <c r="J146" i="19"/>
  <c r="J147" i="19"/>
  <c r="J148" i="19"/>
  <c r="L148" i="19" s="1"/>
  <c r="H4" i="16"/>
  <c r="F4" i="16"/>
  <c r="AI8" i="18"/>
  <c r="AI9" i="18"/>
  <c r="AI10" i="18"/>
  <c r="AI11" i="18"/>
  <c r="AI12" i="18"/>
  <c r="AI13" i="18"/>
  <c r="AI14" i="18"/>
  <c r="AI15" i="18"/>
  <c r="AI16" i="18"/>
  <c r="AI17" i="18"/>
  <c r="AI18" i="18"/>
  <c r="AI19" i="18"/>
  <c r="AI24" i="18"/>
  <c r="AI25" i="18"/>
  <c r="AI26" i="18"/>
  <c r="AI27" i="18"/>
  <c r="AI28" i="18"/>
  <c r="AI29" i="18"/>
  <c r="AI32" i="18"/>
  <c r="AI33" i="18"/>
  <c r="AI34" i="18"/>
  <c r="AI35" i="18"/>
  <c r="AI36" i="18"/>
  <c r="AI37" i="18"/>
  <c r="AI38" i="18"/>
  <c r="AI39" i="18"/>
  <c r="AI40" i="18"/>
  <c r="AI41" i="18"/>
  <c r="AI42" i="18"/>
  <c r="AI43" i="18"/>
  <c r="AI44" i="18"/>
  <c r="AI45" i="18"/>
  <c r="AI46" i="18"/>
  <c r="AI47" i="18"/>
  <c r="AI48" i="18"/>
  <c r="AI49" i="18"/>
  <c r="AI50" i="18"/>
  <c r="AI51" i="18"/>
  <c r="AI52" i="18"/>
  <c r="AI53" i="18"/>
  <c r="AI54" i="18"/>
  <c r="AI55" i="18"/>
  <c r="AI56" i="18"/>
  <c r="AI57" i="18"/>
  <c r="AI58" i="18"/>
  <c r="AI59" i="18"/>
  <c r="AI60" i="18"/>
  <c r="AI20" i="18"/>
  <c r="AI21" i="18"/>
  <c r="AI22" i="18"/>
  <c r="AI23" i="18"/>
  <c r="AI61" i="18"/>
  <c r="AI62" i="18"/>
  <c r="AI63" i="18"/>
  <c r="AI64" i="18"/>
  <c r="AI65" i="18"/>
  <c r="AI66" i="18"/>
  <c r="AI67" i="18"/>
  <c r="AI68" i="18"/>
  <c r="AI69" i="18"/>
  <c r="AI70" i="18"/>
  <c r="AI71" i="18"/>
  <c r="AI72" i="18"/>
  <c r="AI73" i="18"/>
  <c r="AI74" i="18"/>
  <c r="AI75" i="18"/>
  <c r="AI76" i="18"/>
  <c r="AI77" i="18"/>
  <c r="AI78" i="18"/>
  <c r="AI79" i="18"/>
  <c r="AI80" i="18"/>
  <c r="AI81" i="18"/>
  <c r="AI82" i="18"/>
  <c r="AI83" i="18"/>
  <c r="AI84" i="18"/>
  <c r="AI85" i="18"/>
  <c r="AI86" i="18"/>
  <c r="AI87" i="18"/>
  <c r="AI88" i="18"/>
  <c r="AI89" i="18"/>
  <c r="AI93" i="18"/>
  <c r="AI94" i="18"/>
  <c r="AI95" i="18"/>
  <c r="AI96" i="18"/>
  <c r="AI97" i="18"/>
  <c r="AI98" i="18"/>
  <c r="AI99" i="18"/>
  <c r="AI101" i="18"/>
  <c r="AI100" i="18"/>
  <c r="AI102" i="18"/>
  <c r="AI90" i="18"/>
  <c r="AI91" i="18"/>
  <c r="AI92" i="18"/>
  <c r="AI103" i="18"/>
  <c r="AI104" i="18"/>
  <c r="AI105" i="18"/>
  <c r="AI106" i="18"/>
  <c r="AI107" i="18"/>
  <c r="AI108" i="18"/>
  <c r="AI109" i="18"/>
  <c r="AI110" i="18"/>
  <c r="AI111" i="18"/>
  <c r="AI112" i="18"/>
  <c r="AI113" i="18"/>
  <c r="AI114" i="18"/>
  <c r="AI115" i="18"/>
  <c r="AI116" i="18"/>
  <c r="AI117" i="18"/>
  <c r="AI118" i="18"/>
  <c r="AI119" i="18"/>
  <c r="AI120" i="18"/>
  <c r="AI121" i="18"/>
  <c r="AI122" i="18"/>
  <c r="AI123" i="18"/>
  <c r="AI124" i="18"/>
  <c r="AI125" i="18"/>
  <c r="AI126" i="18"/>
  <c r="AI127" i="18"/>
  <c r="AI128" i="18"/>
  <c r="AI129" i="18"/>
  <c r="AI130" i="18"/>
  <c r="AI131" i="18"/>
  <c r="AI132" i="18"/>
  <c r="AI133" i="18"/>
  <c r="AI134" i="18"/>
  <c r="AI135" i="18"/>
  <c r="AI136" i="18"/>
  <c r="AI137" i="18"/>
  <c r="AI145" i="18"/>
  <c r="AI146" i="18"/>
  <c r="AI147" i="18"/>
  <c r="AI148" i="18"/>
  <c r="AI139" i="18"/>
  <c r="AI141" i="18"/>
  <c r="AI140" i="18"/>
  <c r="AA8" i="18"/>
  <c r="AA9" i="18"/>
  <c r="AA10" i="18"/>
  <c r="AA11" i="18"/>
  <c r="AA12" i="18"/>
  <c r="AA13" i="18"/>
  <c r="AA14" i="18"/>
  <c r="AA15" i="18"/>
  <c r="AA16" i="18"/>
  <c r="AA17" i="18"/>
  <c r="AA18" i="18"/>
  <c r="AA19" i="18"/>
  <c r="AA24" i="18"/>
  <c r="AA25" i="18"/>
  <c r="AA26" i="18"/>
  <c r="AA27" i="18"/>
  <c r="AA28" i="18"/>
  <c r="AA29" i="18"/>
  <c r="AA32" i="18"/>
  <c r="AA33" i="18"/>
  <c r="AA34" i="18"/>
  <c r="AA35" i="18"/>
  <c r="AA36" i="18"/>
  <c r="AA37" i="18"/>
  <c r="AA38" i="18"/>
  <c r="AA39" i="18"/>
  <c r="AA40" i="18"/>
  <c r="AA41" i="18"/>
  <c r="AA42" i="18"/>
  <c r="AA43" i="18"/>
  <c r="AA44" i="18"/>
  <c r="AA45" i="18"/>
  <c r="AA46" i="18"/>
  <c r="AA47" i="18"/>
  <c r="AA48" i="18"/>
  <c r="AA49" i="18"/>
  <c r="AA50" i="18"/>
  <c r="AA51" i="18"/>
  <c r="AA52" i="18"/>
  <c r="AA53" i="18"/>
  <c r="AA54" i="18"/>
  <c r="AA55" i="18"/>
  <c r="AA56" i="18"/>
  <c r="AA57" i="18"/>
  <c r="AA58" i="18"/>
  <c r="AA59" i="18"/>
  <c r="AA60" i="18"/>
  <c r="AA20" i="18"/>
  <c r="AA21" i="18"/>
  <c r="AA22" i="18"/>
  <c r="AA23" i="18"/>
  <c r="AA61" i="18"/>
  <c r="AA62" i="18"/>
  <c r="AA63" i="18"/>
  <c r="AA64" i="18"/>
  <c r="AA65" i="18"/>
  <c r="AA66" i="18"/>
  <c r="AA67" i="18"/>
  <c r="AA68" i="18"/>
  <c r="AA69" i="18"/>
  <c r="AA70" i="18"/>
  <c r="AA71" i="18"/>
  <c r="AA72" i="18"/>
  <c r="AA73" i="18"/>
  <c r="AA74" i="18"/>
  <c r="AA75" i="18"/>
  <c r="AA76" i="18"/>
  <c r="AA77" i="18"/>
  <c r="AA78" i="18"/>
  <c r="AA79" i="18"/>
  <c r="AA80" i="18"/>
  <c r="AA81" i="18"/>
  <c r="AA82" i="18"/>
  <c r="AA83" i="18"/>
  <c r="AA84" i="18"/>
  <c r="AA85" i="18"/>
  <c r="AA86" i="18"/>
  <c r="AA87" i="18"/>
  <c r="AA88" i="18"/>
  <c r="AA89" i="18"/>
  <c r="AA93" i="18"/>
  <c r="AA94" i="18"/>
  <c r="AA95" i="18"/>
  <c r="AA96" i="18"/>
  <c r="AA97" i="18"/>
  <c r="AA98" i="18"/>
  <c r="AA99" i="18"/>
  <c r="AA101" i="18"/>
  <c r="AA100" i="18"/>
  <c r="AA102" i="18"/>
  <c r="AA90" i="18"/>
  <c r="AA91" i="18"/>
  <c r="AA92" i="18"/>
  <c r="AA103" i="18"/>
  <c r="AA104" i="18"/>
  <c r="AA105" i="18"/>
  <c r="AA106" i="18"/>
  <c r="AA107" i="18"/>
  <c r="AA108" i="18"/>
  <c r="AA109" i="18"/>
  <c r="AA110" i="18"/>
  <c r="AA111" i="18"/>
  <c r="AA112" i="18"/>
  <c r="AA113" i="18"/>
  <c r="AA114" i="18"/>
  <c r="AA115" i="18"/>
  <c r="AA116" i="18"/>
  <c r="AA117" i="18"/>
  <c r="AA118" i="18"/>
  <c r="AA119" i="18"/>
  <c r="AA120" i="18"/>
  <c r="AA121" i="18"/>
  <c r="AA122" i="18"/>
  <c r="AA123" i="18"/>
  <c r="AA124" i="18"/>
  <c r="AA125" i="18"/>
  <c r="AA126" i="18"/>
  <c r="AA127" i="18"/>
  <c r="AA128" i="18"/>
  <c r="AA129" i="18"/>
  <c r="AA130" i="18"/>
  <c r="AA131" i="18"/>
  <c r="AA132" i="18"/>
  <c r="AA133" i="18"/>
  <c r="AA134" i="18"/>
  <c r="AA135" i="18"/>
  <c r="AA136" i="18"/>
  <c r="AA137" i="18"/>
  <c r="AA144" i="18"/>
  <c r="AA145" i="18"/>
  <c r="AA146" i="18"/>
  <c r="AA147" i="18"/>
  <c r="AA148" i="18"/>
  <c r="AA139" i="18"/>
  <c r="AA141" i="18"/>
  <c r="AA140" i="18"/>
  <c r="W148" i="18"/>
  <c r="AI8" i="5"/>
  <c r="AI9" i="5"/>
  <c r="AI10" i="5"/>
  <c r="AI11" i="5"/>
  <c r="AI12" i="5"/>
  <c r="AI13" i="5"/>
  <c r="AI14" i="5"/>
  <c r="AI15" i="5"/>
  <c r="AJ15" i="5" s="1"/>
  <c r="AI16" i="5"/>
  <c r="AI17" i="5"/>
  <c r="AI18" i="5"/>
  <c r="AI19" i="5"/>
  <c r="AI20" i="5"/>
  <c r="AI21" i="5"/>
  <c r="AI22" i="5"/>
  <c r="AI23" i="5"/>
  <c r="AJ23" i="5" s="1"/>
  <c r="AI24" i="5"/>
  <c r="AI25" i="5"/>
  <c r="AI26" i="5"/>
  <c r="AI27" i="5"/>
  <c r="AI28" i="5"/>
  <c r="AI29" i="5"/>
  <c r="AI30" i="5"/>
  <c r="AI31" i="5"/>
  <c r="AJ31" i="5" s="1"/>
  <c r="AI32" i="5"/>
  <c r="AI33" i="5"/>
  <c r="AI34" i="5"/>
  <c r="AI35" i="5"/>
  <c r="AI36" i="5"/>
  <c r="AI37" i="5"/>
  <c r="AI38" i="5"/>
  <c r="AI39" i="5"/>
  <c r="AJ39" i="5" s="1"/>
  <c r="AI40" i="5"/>
  <c r="AI41" i="5"/>
  <c r="AI42" i="5"/>
  <c r="AI43" i="5"/>
  <c r="AI44" i="5"/>
  <c r="AI45" i="5"/>
  <c r="AI46" i="5"/>
  <c r="AI47" i="5"/>
  <c r="AJ47" i="5" s="1"/>
  <c r="AI48" i="5"/>
  <c r="AI49" i="5"/>
  <c r="AI50" i="5"/>
  <c r="AI51" i="5"/>
  <c r="AI52" i="5"/>
  <c r="AI53" i="5"/>
  <c r="AI54" i="5"/>
  <c r="AI55" i="5"/>
  <c r="AJ55" i="5" s="1"/>
  <c r="AI56" i="5"/>
  <c r="AI57" i="5"/>
  <c r="AI58" i="5"/>
  <c r="AI59" i="5"/>
  <c r="AI60" i="5"/>
  <c r="AI61" i="5"/>
  <c r="AI62" i="5"/>
  <c r="AI63" i="5"/>
  <c r="AJ63" i="5" s="1"/>
  <c r="AI64" i="5"/>
  <c r="AI65" i="5"/>
  <c r="AI66" i="5"/>
  <c r="AI67" i="5"/>
  <c r="AI68" i="5"/>
  <c r="AI69" i="5"/>
  <c r="AI70" i="5"/>
  <c r="AI71" i="5"/>
  <c r="AJ71" i="5" s="1"/>
  <c r="AI72" i="5"/>
  <c r="AI73" i="5"/>
  <c r="AI74" i="5"/>
  <c r="AI75" i="5"/>
  <c r="AI76" i="5"/>
  <c r="AI77" i="5"/>
  <c r="AI78" i="5"/>
  <c r="AI79" i="5"/>
  <c r="AJ79" i="5" s="1"/>
  <c r="AI80" i="5"/>
  <c r="AI81" i="5"/>
  <c r="AI82" i="5"/>
  <c r="AI83" i="5"/>
  <c r="AI84" i="5"/>
  <c r="AI85" i="5"/>
  <c r="AI86" i="5"/>
  <c r="AI87" i="5"/>
  <c r="AJ87" i="5" s="1"/>
  <c r="AI88" i="5"/>
  <c r="AI89" i="5"/>
  <c r="AI90" i="5"/>
  <c r="AI91" i="5"/>
  <c r="AI92" i="5"/>
  <c r="AI93" i="5"/>
  <c r="AI94" i="5"/>
  <c r="AI95" i="5"/>
  <c r="AJ95" i="5" s="1"/>
  <c r="AI96" i="5"/>
  <c r="AI97" i="5"/>
  <c r="AI98" i="5"/>
  <c r="AI99" i="5"/>
  <c r="AI100" i="5"/>
  <c r="AI101" i="5"/>
  <c r="AI102" i="5"/>
  <c r="AI103" i="5"/>
  <c r="AJ103" i="5" s="1"/>
  <c r="AI104" i="5"/>
  <c r="AI105" i="5"/>
  <c r="AI106" i="5"/>
  <c r="AI107" i="5"/>
  <c r="AI108" i="5"/>
  <c r="AI109" i="5"/>
  <c r="AI110" i="5"/>
  <c r="AI111" i="5"/>
  <c r="AJ111" i="5" s="1"/>
  <c r="AI112" i="5"/>
  <c r="AI113" i="5"/>
  <c r="AI114" i="5"/>
  <c r="AI115" i="5"/>
  <c r="AI116" i="5"/>
  <c r="AI117" i="5"/>
  <c r="AI118" i="5"/>
  <c r="AI119" i="5"/>
  <c r="AJ119" i="5" s="1"/>
  <c r="AI120" i="5"/>
  <c r="AI121" i="5"/>
  <c r="AI122" i="5"/>
  <c r="AI123" i="5"/>
  <c r="AI124" i="5"/>
  <c r="AI125" i="5"/>
  <c r="AI126" i="5"/>
  <c r="AI127" i="5"/>
  <c r="AJ127" i="5" s="1"/>
  <c r="AI128" i="5"/>
  <c r="AI129" i="5"/>
  <c r="AI130" i="5"/>
  <c r="AI131" i="5"/>
  <c r="AI132" i="5"/>
  <c r="AI133" i="5"/>
  <c r="AI134" i="5"/>
  <c r="AI135" i="5"/>
  <c r="AJ135" i="5" s="1"/>
  <c r="AI136" i="5"/>
  <c r="AI137" i="5"/>
  <c r="AI139" i="5"/>
  <c r="AI140" i="5"/>
  <c r="AI141" i="5"/>
  <c r="AI142" i="5"/>
  <c r="AI143" i="5"/>
  <c r="AI144" i="5"/>
  <c r="AJ144" i="5" s="1"/>
  <c r="AI145" i="5"/>
  <c r="AI146" i="5"/>
  <c r="AI147" i="5"/>
  <c r="AI148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89" i="5"/>
  <c r="AA90" i="5"/>
  <c r="AA91" i="5"/>
  <c r="AA92" i="5"/>
  <c r="AA93" i="5"/>
  <c r="AA94" i="5"/>
  <c r="AA95" i="5"/>
  <c r="AA96" i="5"/>
  <c r="AA97" i="5"/>
  <c r="AA98" i="5"/>
  <c r="AA99" i="5"/>
  <c r="AA100" i="5"/>
  <c r="AA101" i="5"/>
  <c r="AA102" i="5"/>
  <c r="AA103" i="5"/>
  <c r="AA104" i="5"/>
  <c r="AA105" i="5"/>
  <c r="AA106" i="5"/>
  <c r="AA107" i="5"/>
  <c r="AA108" i="5"/>
  <c r="AA109" i="5"/>
  <c r="AA110" i="5"/>
  <c r="AA111" i="5"/>
  <c r="AA112" i="5"/>
  <c r="AA113" i="5"/>
  <c r="AA114" i="5"/>
  <c r="AA115" i="5"/>
  <c r="AA116" i="5"/>
  <c r="AA117" i="5"/>
  <c r="AA118" i="5"/>
  <c r="AA119" i="5"/>
  <c r="AA120" i="5"/>
  <c r="AA121" i="5"/>
  <c r="AA122" i="5"/>
  <c r="AA123" i="5"/>
  <c r="AA124" i="5"/>
  <c r="AA125" i="5"/>
  <c r="AA126" i="5"/>
  <c r="AA127" i="5"/>
  <c r="AA128" i="5"/>
  <c r="AA129" i="5"/>
  <c r="AA130" i="5"/>
  <c r="AA131" i="5"/>
  <c r="AA132" i="5"/>
  <c r="AA133" i="5"/>
  <c r="AA134" i="5"/>
  <c r="AA135" i="5"/>
  <c r="AA136" i="5"/>
  <c r="AA137" i="5"/>
  <c r="AA139" i="5"/>
  <c r="AA140" i="5"/>
  <c r="AA141" i="5"/>
  <c r="AA142" i="5"/>
  <c r="AA143" i="5"/>
  <c r="AA144" i="5"/>
  <c r="AA145" i="5"/>
  <c r="AA146" i="5"/>
  <c r="AA147" i="5"/>
  <c r="AA148" i="5"/>
  <c r="AD104" i="22" l="1"/>
  <c r="AD64" i="22"/>
  <c r="AD103" i="22"/>
  <c r="AI133" i="19"/>
  <c r="AI117" i="19"/>
  <c r="AJ143" i="5"/>
  <c r="AJ134" i="5"/>
  <c r="AJ126" i="5"/>
  <c r="AJ118" i="5"/>
  <c r="AJ110" i="5"/>
  <c r="AJ102" i="5"/>
  <c r="AJ94" i="5"/>
  <c r="AJ86" i="5"/>
  <c r="AJ78" i="5"/>
  <c r="AJ70" i="5"/>
  <c r="AJ62" i="5"/>
  <c r="AJ54" i="5"/>
  <c r="AJ46" i="5"/>
  <c r="AJ38" i="5"/>
  <c r="AJ30" i="5"/>
  <c r="AJ22" i="5"/>
  <c r="AJ14" i="5"/>
  <c r="AJ140" i="18"/>
  <c r="AJ80" i="18"/>
  <c r="AJ14" i="18"/>
  <c r="AI141" i="19"/>
  <c r="AI132" i="19"/>
  <c r="AI124" i="19"/>
  <c r="AI116" i="19"/>
  <c r="AI108" i="19"/>
  <c r="AI100" i="19"/>
  <c r="AI92" i="19"/>
  <c r="AI84" i="19"/>
  <c r="AI76" i="19"/>
  <c r="AI68" i="19"/>
  <c r="AI60" i="19"/>
  <c r="AI52" i="19"/>
  <c r="AI125" i="19"/>
  <c r="AJ142" i="5"/>
  <c r="AJ133" i="5"/>
  <c r="AJ125" i="5"/>
  <c r="AJ117" i="5"/>
  <c r="AJ109" i="5"/>
  <c r="AJ101" i="5"/>
  <c r="AJ93" i="5"/>
  <c r="AJ85" i="5"/>
  <c r="AJ77" i="5"/>
  <c r="AJ69" i="5"/>
  <c r="AJ61" i="5"/>
  <c r="AJ53" i="5"/>
  <c r="AJ45" i="5"/>
  <c r="AJ37" i="5"/>
  <c r="AJ29" i="5"/>
  <c r="AJ21" i="5"/>
  <c r="AJ13" i="5"/>
  <c r="AJ98" i="18"/>
  <c r="AJ35" i="18"/>
  <c r="AI148" i="19"/>
  <c r="AI140" i="19"/>
  <c r="AI131" i="19"/>
  <c r="AI123" i="19"/>
  <c r="AI115" i="19"/>
  <c r="AI107" i="19"/>
  <c r="AI99" i="19"/>
  <c r="AI91" i="19"/>
  <c r="AI83" i="19"/>
  <c r="AI75" i="19"/>
  <c r="AI67" i="19"/>
  <c r="AI59" i="19"/>
  <c r="AI51" i="19"/>
  <c r="AI43" i="19"/>
  <c r="AI35" i="19"/>
  <c r="AI142" i="19"/>
  <c r="AI109" i="19"/>
  <c r="AJ141" i="5"/>
  <c r="AJ132" i="5"/>
  <c r="AJ124" i="5"/>
  <c r="AJ116" i="5"/>
  <c r="AJ108" i="5"/>
  <c r="AJ100" i="5"/>
  <c r="AJ92" i="5"/>
  <c r="AJ84" i="5"/>
  <c r="AJ76" i="5"/>
  <c r="AJ68" i="5"/>
  <c r="AJ60" i="5"/>
  <c r="AJ52" i="5"/>
  <c r="AJ44" i="5"/>
  <c r="AJ36" i="5"/>
  <c r="AJ28" i="5"/>
  <c r="AJ20" i="5"/>
  <c r="AJ12" i="5"/>
  <c r="AJ139" i="18"/>
  <c r="AJ12" i="18"/>
  <c r="AI139" i="19"/>
  <c r="AI122" i="19"/>
  <c r="AI114" i="19"/>
  <c r="AI106" i="19"/>
  <c r="AJ148" i="5"/>
  <c r="AJ115" i="5"/>
  <c r="AJ91" i="5"/>
  <c r="AJ59" i="5"/>
  <c r="AJ19" i="5"/>
  <c r="AJ33" i="18"/>
  <c r="L137" i="19"/>
  <c r="L105" i="19"/>
  <c r="L73" i="19"/>
  <c r="L49" i="19"/>
  <c r="L17" i="19"/>
  <c r="AI146" i="19"/>
  <c r="AI81" i="19"/>
  <c r="AI49" i="19"/>
  <c r="AD116" i="20"/>
  <c r="AD108" i="20"/>
  <c r="AD84" i="20"/>
  <c r="AD60" i="20"/>
  <c r="AD44" i="20"/>
  <c r="AD28" i="20"/>
  <c r="AD20" i="20"/>
  <c r="AD12" i="20"/>
  <c r="AD135" i="23"/>
  <c r="AD127" i="23"/>
  <c r="AD119" i="23"/>
  <c r="AD111" i="23"/>
  <c r="AD103" i="23"/>
  <c r="AD95" i="23"/>
  <c r="AD87" i="23"/>
  <c r="AD79" i="23"/>
  <c r="AD71" i="23"/>
  <c r="AD63" i="23"/>
  <c r="AD55" i="23"/>
  <c r="AD47" i="23"/>
  <c r="AD39" i="23"/>
  <c r="AD31" i="23"/>
  <c r="AD23" i="23"/>
  <c r="AD15" i="23"/>
  <c r="AJ140" i="5"/>
  <c r="AJ99" i="5"/>
  <c r="AJ67" i="5"/>
  <c r="AJ27" i="5"/>
  <c r="L146" i="19"/>
  <c r="L113" i="19"/>
  <c r="AI113" i="19" s="1"/>
  <c r="L81" i="19"/>
  <c r="L41" i="19"/>
  <c r="L9" i="19"/>
  <c r="AI9" i="19" s="1"/>
  <c r="AI137" i="19"/>
  <c r="AD124" i="20"/>
  <c r="AD92" i="20"/>
  <c r="AD76" i="20"/>
  <c r="AD52" i="20"/>
  <c r="AD36" i="20"/>
  <c r="AJ147" i="5"/>
  <c r="AJ139" i="5"/>
  <c r="AJ130" i="5"/>
  <c r="AJ122" i="5"/>
  <c r="AJ114" i="5"/>
  <c r="AJ106" i="5"/>
  <c r="AJ98" i="5"/>
  <c r="AJ90" i="5"/>
  <c r="AJ82" i="5"/>
  <c r="AJ74" i="5"/>
  <c r="AJ66" i="5"/>
  <c r="AJ58" i="5"/>
  <c r="AJ50" i="5"/>
  <c r="AJ42" i="5"/>
  <c r="AJ34" i="5"/>
  <c r="AJ26" i="5"/>
  <c r="AJ18" i="5"/>
  <c r="AJ10" i="5"/>
  <c r="AJ108" i="18"/>
  <c r="AJ48" i="18"/>
  <c r="AI145" i="19"/>
  <c r="AI136" i="19"/>
  <c r="AI128" i="19"/>
  <c r="AI112" i="19"/>
  <c r="AI104" i="19"/>
  <c r="AI96" i="19"/>
  <c r="AI88" i="19"/>
  <c r="AI80" i="19"/>
  <c r="AI64" i="19"/>
  <c r="AI56" i="19"/>
  <c r="AI48" i="19"/>
  <c r="AI40" i="19"/>
  <c r="AI32" i="19"/>
  <c r="AJ131" i="5"/>
  <c r="AJ107" i="5"/>
  <c r="AJ75" i="5"/>
  <c r="AJ51" i="5"/>
  <c r="AJ35" i="5"/>
  <c r="L129" i="19"/>
  <c r="AI129" i="19" s="1"/>
  <c r="L97" i="19"/>
  <c r="D97" i="26" s="1"/>
  <c r="L65" i="19"/>
  <c r="AI65" i="19" s="1"/>
  <c r="L33" i="19"/>
  <c r="AI33" i="19" s="1"/>
  <c r="AI105" i="19"/>
  <c r="AI73" i="19"/>
  <c r="AI41" i="19"/>
  <c r="AI17" i="19"/>
  <c r="AD132" i="20"/>
  <c r="AJ146" i="5"/>
  <c r="AJ129" i="5"/>
  <c r="AJ121" i="5"/>
  <c r="AJ113" i="5"/>
  <c r="AJ105" i="5"/>
  <c r="AJ97" i="5"/>
  <c r="AJ89" i="5"/>
  <c r="AJ81" i="5"/>
  <c r="AJ73" i="5"/>
  <c r="AJ65" i="5"/>
  <c r="AJ57" i="5"/>
  <c r="AJ49" i="5"/>
  <c r="AJ41" i="5"/>
  <c r="AJ33" i="5"/>
  <c r="AJ25" i="5"/>
  <c r="AJ17" i="5"/>
  <c r="AJ9" i="5"/>
  <c r="AJ94" i="18"/>
  <c r="AJ29" i="18"/>
  <c r="AI144" i="19"/>
  <c r="AI135" i="19"/>
  <c r="AI127" i="19"/>
  <c r="AI119" i="19"/>
  <c r="AI111" i="19"/>
  <c r="AI103" i="19"/>
  <c r="AI95" i="19"/>
  <c r="AI87" i="19"/>
  <c r="AI79" i="19"/>
  <c r="AI71" i="19"/>
  <c r="AI63" i="19"/>
  <c r="AI55" i="19"/>
  <c r="AI39" i="19"/>
  <c r="AI31" i="19"/>
  <c r="AI23" i="19"/>
  <c r="AJ123" i="5"/>
  <c r="AJ83" i="5"/>
  <c r="AJ43" i="5"/>
  <c r="AJ11" i="5"/>
  <c r="L121" i="19"/>
  <c r="L89" i="19"/>
  <c r="D89" i="26" s="1"/>
  <c r="L25" i="19"/>
  <c r="AI121" i="19"/>
  <c r="AI25" i="19"/>
  <c r="AD100" i="20"/>
  <c r="AD68" i="20"/>
  <c r="AJ137" i="5"/>
  <c r="AJ145" i="5"/>
  <c r="AJ136" i="5"/>
  <c r="AJ128" i="5"/>
  <c r="AJ120" i="5"/>
  <c r="AJ112" i="5"/>
  <c r="AJ104" i="5"/>
  <c r="AJ96" i="5"/>
  <c r="AJ88" i="5"/>
  <c r="AJ80" i="5"/>
  <c r="AJ72" i="5"/>
  <c r="AJ64" i="5"/>
  <c r="AJ56" i="5"/>
  <c r="AJ48" i="5"/>
  <c r="AJ40" i="5"/>
  <c r="AJ32" i="5"/>
  <c r="AJ24" i="5"/>
  <c r="AJ16" i="5"/>
  <c r="AJ8" i="5"/>
  <c r="AJ100" i="18"/>
  <c r="AI143" i="19"/>
  <c r="AI134" i="19"/>
  <c r="AI126" i="19"/>
  <c r="AI118" i="19"/>
  <c r="AI110" i="19"/>
  <c r="AI102" i="19"/>
  <c r="AI94" i="19"/>
  <c r="AI86" i="19"/>
  <c r="AI78" i="19"/>
  <c r="AI70" i="19"/>
  <c r="AI62" i="19"/>
  <c r="AI54" i="19"/>
  <c r="AI46" i="19"/>
  <c r="AI38" i="19"/>
  <c r="AI30" i="19"/>
  <c r="AI14" i="19"/>
  <c r="AD148" i="20"/>
  <c r="AD140" i="20"/>
  <c r="AD131" i="20"/>
  <c r="AD123" i="20"/>
  <c r="AD115" i="20"/>
  <c r="AD107" i="20"/>
  <c r="AD99" i="20"/>
  <c r="AD91" i="20"/>
  <c r="AD83" i="20"/>
  <c r="AD75" i="20"/>
  <c r="AD67" i="20"/>
  <c r="AD59" i="20"/>
  <c r="AD51" i="20"/>
  <c r="AD43" i="20"/>
  <c r="AD35" i="20"/>
  <c r="AD27" i="20"/>
  <c r="AD19" i="20"/>
  <c r="AD11" i="20"/>
  <c r="AD143" i="23"/>
  <c r="AD134" i="23"/>
  <c r="AD126" i="23"/>
  <c r="AD118" i="23"/>
  <c r="AD110" i="23"/>
  <c r="AD102" i="23"/>
  <c r="AD94" i="23"/>
  <c r="AD86" i="23"/>
  <c r="AD78" i="23"/>
  <c r="AD70" i="23"/>
  <c r="AD62" i="23"/>
  <c r="AD54" i="23"/>
  <c r="AD46" i="23"/>
  <c r="AD38" i="23"/>
  <c r="AD30" i="23"/>
  <c r="AD22" i="23"/>
  <c r="AD14" i="23"/>
  <c r="AI141" i="24"/>
  <c r="AI132" i="24"/>
  <c r="AI124" i="24"/>
  <c r="AI116" i="24"/>
  <c r="AI108" i="24"/>
  <c r="AI100" i="24"/>
  <c r="AI92" i="24"/>
  <c r="AI84" i="24"/>
  <c r="AI76" i="24"/>
  <c r="AI68" i="24"/>
  <c r="AI60" i="24"/>
  <c r="AI52" i="24"/>
  <c r="AI44" i="24"/>
  <c r="AI36" i="24"/>
  <c r="AI28" i="24"/>
  <c r="AI20" i="24"/>
  <c r="AI12" i="24"/>
  <c r="AD147" i="20"/>
  <c r="AD139" i="20"/>
  <c r="AD130" i="20"/>
  <c r="AD122" i="20"/>
  <c r="AD114" i="20"/>
  <c r="AD106" i="20"/>
  <c r="AD98" i="20"/>
  <c r="AD90" i="20"/>
  <c r="AD82" i="20"/>
  <c r="AD74" i="20"/>
  <c r="AD66" i="20"/>
  <c r="AD58" i="20"/>
  <c r="AD50" i="20"/>
  <c r="AD42" i="20"/>
  <c r="AD34" i="20"/>
  <c r="AD26" i="20"/>
  <c r="AD18" i="20"/>
  <c r="AD10" i="20"/>
  <c r="AD142" i="23"/>
  <c r="AD133" i="23"/>
  <c r="AD125" i="23"/>
  <c r="AD117" i="23"/>
  <c r="AD109" i="23"/>
  <c r="AD101" i="23"/>
  <c r="AD93" i="23"/>
  <c r="AD85" i="23"/>
  <c r="AD77" i="23"/>
  <c r="AD69" i="23"/>
  <c r="AD61" i="23"/>
  <c r="AD53" i="23"/>
  <c r="AD45" i="23"/>
  <c r="AD37" i="23"/>
  <c r="AD29" i="23"/>
  <c r="AD21" i="23"/>
  <c r="AD13" i="23"/>
  <c r="AI148" i="24"/>
  <c r="AI140" i="24"/>
  <c r="AI131" i="24"/>
  <c r="AI123" i="24"/>
  <c r="AI115" i="24"/>
  <c r="AI107" i="24"/>
  <c r="AI99" i="24"/>
  <c r="AI91" i="24"/>
  <c r="AI83" i="24"/>
  <c r="AI75" i="24"/>
  <c r="AI67" i="24"/>
  <c r="AI59" i="24"/>
  <c r="AI51" i="24"/>
  <c r="AI43" i="24"/>
  <c r="AI35" i="24"/>
  <c r="AI27" i="24"/>
  <c r="AI19" i="24"/>
  <c r="AI11" i="24"/>
  <c r="AD146" i="20"/>
  <c r="AD137" i="20"/>
  <c r="AD129" i="20"/>
  <c r="AD121" i="20"/>
  <c r="AD113" i="20"/>
  <c r="AD105" i="20"/>
  <c r="AD97" i="20"/>
  <c r="AD89" i="20"/>
  <c r="AD81" i="20"/>
  <c r="AD73" i="20"/>
  <c r="AD65" i="20"/>
  <c r="AD57" i="20"/>
  <c r="AD49" i="20"/>
  <c r="AD41" i="20"/>
  <c r="AD33" i="20"/>
  <c r="AD25" i="20"/>
  <c r="AD17" i="20"/>
  <c r="AD9" i="20"/>
  <c r="AD141" i="23"/>
  <c r="AD132" i="23"/>
  <c r="AD124" i="23"/>
  <c r="AD116" i="23"/>
  <c r="AD108" i="23"/>
  <c r="AD100" i="23"/>
  <c r="AD92" i="23"/>
  <c r="AD84" i="23"/>
  <c r="AD76" i="23"/>
  <c r="AD68" i="23"/>
  <c r="AD60" i="23"/>
  <c r="AD52" i="23"/>
  <c r="AD44" i="23"/>
  <c r="AD36" i="23"/>
  <c r="AD28" i="23"/>
  <c r="AD20" i="23"/>
  <c r="AD12" i="23"/>
  <c r="AI147" i="24"/>
  <c r="AI139" i="24"/>
  <c r="AI130" i="24"/>
  <c r="AI122" i="24"/>
  <c r="AI114" i="24"/>
  <c r="AI106" i="24"/>
  <c r="AI98" i="24"/>
  <c r="AI90" i="24"/>
  <c r="AI82" i="24"/>
  <c r="AI74" i="24"/>
  <c r="AI66" i="24"/>
  <c r="AI58" i="24"/>
  <c r="AI50" i="24"/>
  <c r="AI42" i="24"/>
  <c r="AI34" i="24"/>
  <c r="AI26" i="24"/>
  <c r="AI18" i="24"/>
  <c r="AI10" i="24"/>
  <c r="AI101" i="19"/>
  <c r="AI93" i="19"/>
  <c r="AI85" i="19"/>
  <c r="AI77" i="19"/>
  <c r="AI69" i="19"/>
  <c r="AI61" i="19"/>
  <c r="AI53" i="19"/>
  <c r="AI45" i="19"/>
  <c r="AI37" i="19"/>
  <c r="AI29" i="19"/>
  <c r="AI21" i="19"/>
  <c r="AI13" i="19"/>
  <c r="AD145" i="20"/>
  <c r="AD136" i="20"/>
  <c r="AD128" i="20"/>
  <c r="AD120" i="20"/>
  <c r="AD112" i="20"/>
  <c r="AD104" i="20"/>
  <c r="AD96" i="20"/>
  <c r="AD88" i="20"/>
  <c r="AD80" i="20"/>
  <c r="AD72" i="20"/>
  <c r="AD64" i="20"/>
  <c r="AD56" i="20"/>
  <c r="AD48" i="20"/>
  <c r="AD40" i="20"/>
  <c r="AD32" i="20"/>
  <c r="AD24" i="20"/>
  <c r="AD16" i="20"/>
  <c r="AD8" i="20"/>
  <c r="AE72" i="21"/>
  <c r="AD141" i="22"/>
  <c r="AD132" i="22"/>
  <c r="AD124" i="22"/>
  <c r="AD116" i="22"/>
  <c r="AD108" i="22"/>
  <c r="AD100" i="22"/>
  <c r="AD92" i="22"/>
  <c r="AD84" i="22"/>
  <c r="AD76" i="22"/>
  <c r="AD68" i="22"/>
  <c r="AD60" i="22"/>
  <c r="AD52" i="22"/>
  <c r="AD44" i="22"/>
  <c r="AD36" i="22"/>
  <c r="AD28" i="22"/>
  <c r="AD20" i="22"/>
  <c r="AD12" i="22"/>
  <c r="AD148" i="23"/>
  <c r="AD140" i="23"/>
  <c r="AD131" i="23"/>
  <c r="AD123" i="23"/>
  <c r="AD115" i="23"/>
  <c r="AD107" i="23"/>
  <c r="AD99" i="23"/>
  <c r="AD91" i="23"/>
  <c r="AD83" i="23"/>
  <c r="AD75" i="23"/>
  <c r="AD67" i="23"/>
  <c r="AD59" i="23"/>
  <c r="AD51" i="23"/>
  <c r="AD43" i="23"/>
  <c r="AD35" i="23"/>
  <c r="AD27" i="23"/>
  <c r="AD19" i="23"/>
  <c r="AD11" i="23"/>
  <c r="AI146" i="24"/>
  <c r="AI137" i="24"/>
  <c r="AI129" i="24"/>
  <c r="AI121" i="24"/>
  <c r="AI113" i="24"/>
  <c r="AI105" i="24"/>
  <c r="AI97" i="24"/>
  <c r="AI89" i="24"/>
  <c r="AI81" i="24"/>
  <c r="AI73" i="24"/>
  <c r="AI65" i="24"/>
  <c r="AI57" i="24"/>
  <c r="AI49" i="24"/>
  <c r="AI41" i="24"/>
  <c r="AI33" i="24"/>
  <c r="AI25" i="24"/>
  <c r="AI17" i="24"/>
  <c r="AI9" i="24"/>
  <c r="AI44" i="19"/>
  <c r="AI36" i="19"/>
  <c r="AI28" i="19"/>
  <c r="AI12" i="19"/>
  <c r="AD144" i="20"/>
  <c r="AD135" i="20"/>
  <c r="AD127" i="20"/>
  <c r="AD119" i="20"/>
  <c r="AD111" i="20"/>
  <c r="AD103" i="20"/>
  <c r="AD95" i="20"/>
  <c r="AD87" i="20"/>
  <c r="AD79" i="20"/>
  <c r="AD71" i="20"/>
  <c r="AD63" i="20"/>
  <c r="AD55" i="20"/>
  <c r="AD47" i="20"/>
  <c r="AD39" i="20"/>
  <c r="AD31" i="20"/>
  <c r="AD23" i="20"/>
  <c r="AD15" i="20"/>
  <c r="AD147" i="23"/>
  <c r="AD139" i="23"/>
  <c r="AD130" i="23"/>
  <c r="AD122" i="23"/>
  <c r="AD114" i="23"/>
  <c r="AD106" i="23"/>
  <c r="AD98" i="23"/>
  <c r="AD90" i="23"/>
  <c r="AD82" i="23"/>
  <c r="AD74" i="23"/>
  <c r="AD66" i="23"/>
  <c r="AD58" i="23"/>
  <c r="AD50" i="23"/>
  <c r="AD42" i="23"/>
  <c r="AD34" i="23"/>
  <c r="AD26" i="23"/>
  <c r="AD18" i="23"/>
  <c r="AD10" i="23"/>
  <c r="AI145" i="24"/>
  <c r="AI136" i="24"/>
  <c r="AI128" i="24"/>
  <c r="AI120" i="24"/>
  <c r="AI112" i="24"/>
  <c r="AI104" i="24"/>
  <c r="AI96" i="24"/>
  <c r="AI88" i="24"/>
  <c r="AI80" i="24"/>
  <c r="AI72" i="24"/>
  <c r="AI64" i="24"/>
  <c r="AI56" i="24"/>
  <c r="AI48" i="24"/>
  <c r="AI40" i="24"/>
  <c r="AI32" i="24"/>
  <c r="AI24" i="24"/>
  <c r="AI16" i="24"/>
  <c r="AI8" i="24"/>
  <c r="AI27" i="19"/>
  <c r="AI19" i="19"/>
  <c r="AI11" i="19"/>
  <c r="AD143" i="20"/>
  <c r="AD134" i="20"/>
  <c r="AD126" i="20"/>
  <c r="AD118" i="20"/>
  <c r="AD110" i="20"/>
  <c r="AD102" i="20"/>
  <c r="AD94" i="20"/>
  <c r="AD86" i="20"/>
  <c r="AD78" i="20"/>
  <c r="AD70" i="20"/>
  <c r="AD62" i="20"/>
  <c r="AD54" i="20"/>
  <c r="AD46" i="20"/>
  <c r="AD38" i="20"/>
  <c r="AD30" i="20"/>
  <c r="AD22" i="20"/>
  <c r="AD14" i="20"/>
  <c r="AD146" i="23"/>
  <c r="AD137" i="23"/>
  <c r="AD129" i="23"/>
  <c r="AD121" i="23"/>
  <c r="AD113" i="23"/>
  <c r="AD105" i="23"/>
  <c r="AD97" i="23"/>
  <c r="AD89" i="23"/>
  <c r="AD81" i="23"/>
  <c r="AD73" i="23"/>
  <c r="AD65" i="23"/>
  <c r="AD57" i="23"/>
  <c r="AD49" i="23"/>
  <c r="AD41" i="23"/>
  <c r="AD33" i="23"/>
  <c r="AD25" i="23"/>
  <c r="AD17" i="23"/>
  <c r="AD9" i="23"/>
  <c r="AI144" i="24"/>
  <c r="AI135" i="24"/>
  <c r="AI127" i="24"/>
  <c r="AI119" i="24"/>
  <c r="AI111" i="24"/>
  <c r="AI103" i="24"/>
  <c r="AI95" i="24"/>
  <c r="AI87" i="24"/>
  <c r="AI79" i="24"/>
  <c r="AI71" i="24"/>
  <c r="AI63" i="24"/>
  <c r="AI55" i="24"/>
  <c r="AI47" i="24"/>
  <c r="AI39" i="24"/>
  <c r="AI31" i="24"/>
  <c r="AI23" i="24"/>
  <c r="AI15" i="24"/>
  <c r="AI98" i="19"/>
  <c r="AI90" i="19"/>
  <c r="AI82" i="19"/>
  <c r="AI74" i="19"/>
  <c r="AI66" i="19"/>
  <c r="AI58" i="19"/>
  <c r="AI50" i="19"/>
  <c r="AI42" i="19"/>
  <c r="AI34" i="19"/>
  <c r="AI26" i="19"/>
  <c r="AI18" i="19"/>
  <c r="AI10" i="19"/>
  <c r="AD142" i="20"/>
  <c r="AD133" i="20"/>
  <c r="AD125" i="20"/>
  <c r="AD117" i="20"/>
  <c r="AD109" i="20"/>
  <c r="AD101" i="20"/>
  <c r="AD93" i="20"/>
  <c r="AD85" i="20"/>
  <c r="AD77" i="20"/>
  <c r="AD69" i="20"/>
  <c r="AD61" i="20"/>
  <c r="AD53" i="20"/>
  <c r="AD45" i="20"/>
  <c r="AD37" i="20"/>
  <c r="AD29" i="20"/>
  <c r="AD21" i="20"/>
  <c r="AD13" i="20"/>
  <c r="AD145" i="23"/>
  <c r="AD136" i="23"/>
  <c r="AD128" i="23"/>
  <c r="AD120" i="23"/>
  <c r="AD112" i="23"/>
  <c r="AD104" i="23"/>
  <c r="AD96" i="23"/>
  <c r="AD88" i="23"/>
  <c r="AD80" i="23"/>
  <c r="AD72" i="23"/>
  <c r="AD64" i="23"/>
  <c r="AD56" i="23"/>
  <c r="AD48" i="23"/>
  <c r="AD40" i="23"/>
  <c r="AD32" i="23"/>
  <c r="AD24" i="23"/>
  <c r="AD16" i="23"/>
  <c r="AD8" i="23"/>
  <c r="AI143" i="24"/>
  <c r="AI134" i="24"/>
  <c r="AI126" i="24"/>
  <c r="AI118" i="24"/>
  <c r="AI110" i="24"/>
  <c r="AI102" i="24"/>
  <c r="AI94" i="24"/>
  <c r="AI86" i="24"/>
  <c r="AI78" i="24"/>
  <c r="AI70" i="24"/>
  <c r="AI62" i="24"/>
  <c r="AI54" i="24"/>
  <c r="AI46" i="24"/>
  <c r="AI38" i="24"/>
  <c r="AI30" i="24"/>
  <c r="AI22" i="24"/>
  <c r="AI14" i="24"/>
  <c r="AE146" i="21"/>
  <c r="AE142" i="21"/>
  <c r="AE137" i="21"/>
  <c r="AE133" i="21"/>
  <c r="AE129" i="21"/>
  <c r="AE125" i="21"/>
  <c r="AE121" i="21"/>
  <c r="AE117" i="21"/>
  <c r="AE113" i="21"/>
  <c r="AE109" i="21"/>
  <c r="AE105" i="21"/>
  <c r="AE101" i="21"/>
  <c r="AE97" i="21"/>
  <c r="AE93" i="21"/>
  <c r="AE89" i="21"/>
  <c r="AE85" i="21"/>
  <c r="AE81" i="21"/>
  <c r="AE77" i="21"/>
  <c r="AE73" i="21"/>
  <c r="AE69" i="21"/>
  <c r="AE65" i="21"/>
  <c r="AE61" i="21"/>
  <c r="AE57" i="21"/>
  <c r="AE53" i="21"/>
  <c r="AE49" i="21"/>
  <c r="AE45" i="21"/>
  <c r="AE41" i="21"/>
  <c r="AE37" i="21"/>
  <c r="AE33" i="21"/>
  <c r="AE29" i="21"/>
  <c r="AE25" i="21"/>
  <c r="AE21" i="21"/>
  <c r="AE17" i="21"/>
  <c r="AE13" i="21"/>
  <c r="AE9" i="21"/>
  <c r="AE145" i="21"/>
  <c r="AE141" i="21"/>
  <c r="AE136" i="21"/>
  <c r="AE132" i="21"/>
  <c r="AE128" i="21"/>
  <c r="AE124" i="21"/>
  <c r="AE120" i="21"/>
  <c r="AE116" i="21"/>
  <c r="AE112" i="21"/>
  <c r="AE108" i="21"/>
  <c r="AE104" i="21"/>
  <c r="AE100" i="21"/>
  <c r="AE96" i="21"/>
  <c r="AE92" i="21"/>
  <c r="AE88" i="21"/>
  <c r="AE84" i="21"/>
  <c r="AE80" i="21"/>
  <c r="AE68" i="21"/>
  <c r="AE64" i="21"/>
  <c r="AE60" i="21"/>
  <c r="AE56" i="21"/>
  <c r="AE52" i="21"/>
  <c r="AE48" i="21"/>
  <c r="AE44" i="21"/>
  <c r="AE40" i="21"/>
  <c r="AE36" i="21"/>
  <c r="AE32" i="21"/>
  <c r="AE28" i="21"/>
  <c r="AE24" i="21"/>
  <c r="AE20" i="21"/>
  <c r="AE16" i="21"/>
  <c r="AE12" i="21"/>
  <c r="AE8" i="21"/>
  <c r="AE148" i="21"/>
  <c r="AE144" i="21"/>
  <c r="AE140" i="21"/>
  <c r="AE135" i="21"/>
  <c r="AE131" i="21"/>
  <c r="AE127" i="21"/>
  <c r="AE123" i="21"/>
  <c r="AE119" i="21"/>
  <c r="AE115" i="21"/>
  <c r="AE111" i="21"/>
  <c r="AE107" i="21"/>
  <c r="AE103" i="21"/>
  <c r="AE99" i="21"/>
  <c r="AE95" i="21"/>
  <c r="AE91" i="21"/>
  <c r="AE87" i="21"/>
  <c r="AE83" i="21"/>
  <c r="AE79" i="21"/>
  <c r="AE75" i="21"/>
  <c r="AE71" i="21"/>
  <c r="AE67" i="21"/>
  <c r="AE63" i="21"/>
  <c r="AE59" i="21"/>
  <c r="AE55" i="21"/>
  <c r="AE51" i="21"/>
  <c r="AE47" i="21"/>
  <c r="AE43" i="21"/>
  <c r="AE39" i="21"/>
  <c r="AE35" i="21"/>
  <c r="AE31" i="21"/>
  <c r="AE27" i="21"/>
  <c r="AE23" i="21"/>
  <c r="AE19" i="21"/>
  <c r="AE15" i="21"/>
  <c r="AE11" i="21"/>
  <c r="AE147" i="21"/>
  <c r="AE143" i="21"/>
  <c r="AE139" i="21"/>
  <c r="AE134" i="21"/>
  <c r="AE130" i="21"/>
  <c r="AE126" i="21"/>
  <c r="AE122" i="21"/>
  <c r="AE118" i="21"/>
  <c r="AE114" i="21"/>
  <c r="AE110" i="21"/>
  <c r="AE106" i="21"/>
  <c r="AE102" i="21"/>
  <c r="AE98" i="21"/>
  <c r="AE94" i="21"/>
  <c r="AE90" i="21"/>
  <c r="AE86" i="21"/>
  <c r="AE82" i="21"/>
  <c r="AE78" i="21"/>
  <c r="AE74" i="21"/>
  <c r="AE70" i="21"/>
  <c r="AE66" i="21"/>
  <c r="AE62" i="21"/>
  <c r="AE58" i="21"/>
  <c r="AE54" i="21"/>
  <c r="AE50" i="21"/>
  <c r="AE46" i="21"/>
  <c r="AE42" i="21"/>
  <c r="AE38" i="21"/>
  <c r="AE34" i="21"/>
  <c r="AE30" i="21"/>
  <c r="AE26" i="21"/>
  <c r="AE22" i="21"/>
  <c r="AE18" i="21"/>
  <c r="AE14" i="21"/>
  <c r="AE10" i="21"/>
  <c r="D139" i="26"/>
  <c r="F147" i="26"/>
  <c r="F143" i="26"/>
  <c r="F139" i="26"/>
  <c r="F134" i="26"/>
  <c r="F130" i="26"/>
  <c r="F126" i="26"/>
  <c r="F122" i="26"/>
  <c r="F118" i="26"/>
  <c r="F110" i="26"/>
  <c r="F102" i="26"/>
  <c r="F98" i="26"/>
  <c r="F94" i="26"/>
  <c r="F86" i="26"/>
  <c r="F82" i="26"/>
  <c r="F78" i="26"/>
  <c r="F74" i="26"/>
  <c r="F70" i="26"/>
  <c r="F66" i="26"/>
  <c r="F62" i="26"/>
  <c r="F58" i="26"/>
  <c r="F54" i="26"/>
  <c r="F50" i="26"/>
  <c r="F46" i="26"/>
  <c r="F42" i="26"/>
  <c r="F38" i="26"/>
  <c r="F34" i="26"/>
  <c r="F30" i="26"/>
  <c r="F26" i="26"/>
  <c r="F22" i="26"/>
  <c r="F18" i="26"/>
  <c r="F14" i="26"/>
  <c r="F10" i="26"/>
  <c r="H139" i="26"/>
  <c r="L56" i="19"/>
  <c r="D56" i="26" s="1"/>
  <c r="D112" i="26"/>
  <c r="D92" i="26"/>
  <c r="D60" i="26"/>
  <c r="D95" i="26"/>
  <c r="D75" i="26"/>
  <c r="D63" i="26"/>
  <c r="D59" i="26"/>
  <c r="D27" i="26"/>
  <c r="D140" i="26"/>
  <c r="D134" i="26"/>
  <c r="D102" i="26"/>
  <c r="D86" i="26"/>
  <c r="D70" i="26"/>
  <c r="D46" i="26"/>
  <c r="D26" i="26"/>
  <c r="D101" i="26"/>
  <c r="D69" i="26"/>
  <c r="D41" i="26"/>
  <c r="D17" i="26"/>
  <c r="D13" i="26"/>
  <c r="D125" i="26"/>
  <c r="L22" i="19"/>
  <c r="AI22" i="19" s="1"/>
  <c r="L24" i="19"/>
  <c r="AI24" i="19" s="1"/>
  <c r="L20" i="19"/>
  <c r="AI20" i="19" s="1"/>
  <c r="L120" i="19"/>
  <c r="D120" i="26" s="1"/>
  <c r="D142" i="26"/>
  <c r="F146" i="26"/>
  <c r="F142" i="26"/>
  <c r="F133" i="26"/>
  <c r="F129" i="26"/>
  <c r="F125" i="26"/>
  <c r="F117" i="26"/>
  <c r="F113" i="26"/>
  <c r="F109" i="26"/>
  <c r="F101" i="26"/>
  <c r="F97" i="26"/>
  <c r="F89" i="26"/>
  <c r="F85" i="26"/>
  <c r="F81" i="26"/>
  <c r="F77" i="26"/>
  <c r="F69" i="26"/>
  <c r="F65" i="26"/>
  <c r="F57" i="26"/>
  <c r="F53" i="26"/>
  <c r="F49" i="26"/>
  <c r="F45" i="26"/>
  <c r="F41" i="26"/>
  <c r="F37" i="26"/>
  <c r="F33" i="26"/>
  <c r="F29" i="26"/>
  <c r="F25" i="26"/>
  <c r="F21" i="26"/>
  <c r="F17" i="26"/>
  <c r="F13" i="26"/>
  <c r="F9" i="26"/>
  <c r="L15" i="19"/>
  <c r="AI15" i="19" s="1"/>
  <c r="L147" i="19"/>
  <c r="AI147" i="19" s="1"/>
  <c r="L47" i="19"/>
  <c r="AI47" i="19" s="1"/>
  <c r="D96" i="26"/>
  <c r="D32" i="26"/>
  <c r="F148" i="26"/>
  <c r="F144" i="26"/>
  <c r="F140" i="26"/>
  <c r="F135" i="26"/>
  <c r="F127" i="26"/>
  <c r="F123" i="26"/>
  <c r="F119" i="26"/>
  <c r="F115" i="26"/>
  <c r="F111" i="26"/>
  <c r="F107" i="26"/>
  <c r="F99" i="26"/>
  <c r="F95" i="26"/>
  <c r="F91" i="26"/>
  <c r="F87" i="26"/>
  <c r="F83" i="26"/>
  <c r="F75" i="26"/>
  <c r="F71" i="26"/>
  <c r="F67" i="26"/>
  <c r="F63" i="26"/>
  <c r="F59" i="26"/>
  <c r="F55" i="26"/>
  <c r="F51" i="26"/>
  <c r="F47" i="26"/>
  <c r="F43" i="26"/>
  <c r="F39" i="26"/>
  <c r="F35" i="26"/>
  <c r="F31" i="26"/>
  <c r="F27" i="26"/>
  <c r="F23" i="26"/>
  <c r="F19" i="26"/>
  <c r="F15" i="26"/>
  <c r="L72" i="19"/>
  <c r="AI72" i="19" s="1"/>
  <c r="L16" i="19"/>
  <c r="AI16" i="19" s="1"/>
  <c r="F145" i="26"/>
  <c r="F141" i="26"/>
  <c r="F136" i="26"/>
  <c r="F132" i="26"/>
  <c r="F128" i="26"/>
  <c r="F124" i="26"/>
  <c r="F120" i="26"/>
  <c r="F116" i="26"/>
  <c r="F112" i="26"/>
  <c r="F108" i="26"/>
  <c r="F104" i="26"/>
  <c r="F105" i="26" s="1"/>
  <c r="F100" i="26"/>
  <c r="F96" i="26"/>
  <c r="F92" i="26"/>
  <c r="F88" i="26"/>
  <c r="F84" i="26"/>
  <c r="F80" i="26"/>
  <c r="F76" i="26"/>
  <c r="F72" i="26"/>
  <c r="F68" i="26"/>
  <c r="F64" i="26"/>
  <c r="F60" i="26"/>
  <c r="F56" i="26"/>
  <c r="F52" i="26"/>
  <c r="F48" i="26"/>
  <c r="F44" i="26"/>
  <c r="F32" i="26"/>
  <c r="F28" i="26"/>
  <c r="F16" i="26"/>
  <c r="F12" i="26"/>
  <c r="F8" i="26"/>
  <c r="L130" i="19"/>
  <c r="D130" i="26" s="1"/>
  <c r="L21" i="19"/>
  <c r="L29" i="18"/>
  <c r="L25" i="18"/>
  <c r="AJ25" i="18" s="1"/>
  <c r="L17" i="18"/>
  <c r="AJ17" i="18" s="1"/>
  <c r="L13" i="18"/>
  <c r="AJ13" i="18" s="1"/>
  <c r="L9" i="18"/>
  <c r="AJ9" i="18" s="1"/>
  <c r="L134" i="18"/>
  <c r="AJ134" i="18" s="1"/>
  <c r="L126" i="18"/>
  <c r="AJ126" i="18" s="1"/>
  <c r="L118" i="18"/>
  <c r="AJ118" i="18" s="1"/>
  <c r="L110" i="18"/>
  <c r="AJ110" i="18" s="1"/>
  <c r="L92" i="18"/>
  <c r="AJ92" i="18" s="1"/>
  <c r="L97" i="18"/>
  <c r="AJ97" i="18" s="1"/>
  <c r="L86" i="18"/>
  <c r="AJ86" i="18" s="1"/>
  <c r="L74" i="18"/>
  <c r="AJ74" i="18" s="1"/>
  <c r="L66" i="18"/>
  <c r="AJ66" i="18" s="1"/>
  <c r="L21" i="18"/>
  <c r="AJ21" i="18" s="1"/>
  <c r="L54" i="18"/>
  <c r="AJ54" i="18" s="1"/>
  <c r="L50" i="18"/>
  <c r="AJ50" i="18" s="1"/>
  <c r="L46" i="18"/>
  <c r="AJ46" i="18" s="1"/>
  <c r="L38" i="18"/>
  <c r="AJ38" i="18" s="1"/>
  <c r="L130" i="18"/>
  <c r="AJ130" i="18" s="1"/>
  <c r="L122" i="18"/>
  <c r="AJ122" i="18" s="1"/>
  <c r="L114" i="18"/>
  <c r="AJ114" i="18" s="1"/>
  <c r="L106" i="18"/>
  <c r="AJ106" i="18" s="1"/>
  <c r="L100" i="18"/>
  <c r="L93" i="18"/>
  <c r="AJ93" i="18" s="1"/>
  <c r="L82" i="18"/>
  <c r="AJ82" i="18" s="1"/>
  <c r="L78" i="18"/>
  <c r="AJ78" i="18" s="1"/>
  <c r="L70" i="18"/>
  <c r="AJ70" i="18" s="1"/>
  <c r="L62" i="18"/>
  <c r="AJ62" i="18" s="1"/>
  <c r="L58" i="18"/>
  <c r="AJ58" i="18" s="1"/>
  <c r="L42" i="18"/>
  <c r="AJ42" i="18" s="1"/>
  <c r="L34" i="18"/>
  <c r="AJ34" i="18" s="1"/>
  <c r="L57" i="19"/>
  <c r="AI57" i="19" s="1"/>
  <c r="E4" i="26"/>
  <c r="L8" i="19"/>
  <c r="AI8" i="19" s="1"/>
  <c r="L140" i="18"/>
  <c r="L147" i="18"/>
  <c r="AJ147" i="18" s="1"/>
  <c r="E53" i="26"/>
  <c r="E85" i="26"/>
  <c r="H69" i="26"/>
  <c r="H142" i="26"/>
  <c r="H125" i="26"/>
  <c r="H109" i="26"/>
  <c r="H85" i="26"/>
  <c r="H77" i="26"/>
  <c r="H53" i="26"/>
  <c r="H45" i="26"/>
  <c r="H37" i="26"/>
  <c r="H29" i="26"/>
  <c r="H21" i="26"/>
  <c r="H13" i="26"/>
  <c r="D143" i="26"/>
  <c r="D126" i="26"/>
  <c r="D122" i="26"/>
  <c r="D118" i="26"/>
  <c r="D110" i="26"/>
  <c r="D94" i="26"/>
  <c r="D78" i="26"/>
  <c r="D74" i="26"/>
  <c r="D54" i="26"/>
  <c r="D50" i="26"/>
  <c r="D34" i="26"/>
  <c r="D30" i="26"/>
  <c r="D10" i="26"/>
  <c r="D81" i="26"/>
  <c r="D49" i="26"/>
  <c r="D148" i="26"/>
  <c r="D144" i="26"/>
  <c r="D135" i="26"/>
  <c r="D127" i="26"/>
  <c r="D123" i="26"/>
  <c r="D119" i="26"/>
  <c r="D115" i="26"/>
  <c r="D111" i="26"/>
  <c r="D107" i="26"/>
  <c r="D99" i="26"/>
  <c r="D87" i="26"/>
  <c r="D83" i="26"/>
  <c r="D71" i="26"/>
  <c r="D67" i="26"/>
  <c r="D55" i="26"/>
  <c r="D51" i="26"/>
  <c r="D39" i="26"/>
  <c r="D35" i="26"/>
  <c r="D31" i="26"/>
  <c r="D23" i="26"/>
  <c r="D19" i="26"/>
  <c r="H144" i="26"/>
  <c r="H127" i="26"/>
  <c r="H148" i="26"/>
  <c r="H140" i="26"/>
  <c r="H123" i="26"/>
  <c r="H111" i="26"/>
  <c r="D133" i="26"/>
  <c r="D109" i="26"/>
  <c r="D77" i="26"/>
  <c r="D45" i="26"/>
  <c r="D29" i="26"/>
  <c r="D129" i="26"/>
  <c r="D65" i="26"/>
  <c r="D33" i="26"/>
  <c r="D113" i="26"/>
  <c r="H119" i="26"/>
  <c r="H107" i="26"/>
  <c r="H95" i="26"/>
  <c r="H91" i="26"/>
  <c r="H87" i="26"/>
  <c r="H83" i="26"/>
  <c r="H75" i="26"/>
  <c r="H71" i="26"/>
  <c r="H67" i="26"/>
  <c r="H63" i="26"/>
  <c r="H59" i="26"/>
  <c r="H55" i="26"/>
  <c r="H51" i="26"/>
  <c r="H47" i="26"/>
  <c r="H43" i="26"/>
  <c r="H39" i="26"/>
  <c r="H35" i="26"/>
  <c r="H31" i="26"/>
  <c r="H27" i="26"/>
  <c r="H23" i="26"/>
  <c r="H19" i="26"/>
  <c r="H15" i="26"/>
  <c r="H143" i="26"/>
  <c r="H126" i="26"/>
  <c r="H110" i="26"/>
  <c r="H74" i="26"/>
  <c r="H70" i="26"/>
  <c r="H66" i="26"/>
  <c r="H62" i="26"/>
  <c r="H58" i="26"/>
  <c r="H54" i="26"/>
  <c r="H50" i="26"/>
  <c r="H46" i="26"/>
  <c r="H42" i="26"/>
  <c r="H38" i="26"/>
  <c r="H34" i="26"/>
  <c r="H30" i="26"/>
  <c r="H26" i="26"/>
  <c r="H22" i="26"/>
  <c r="H18" i="26"/>
  <c r="H14" i="26"/>
  <c r="H10" i="26"/>
  <c r="H135" i="26"/>
  <c r="H115" i="26"/>
  <c r="H99" i="26"/>
  <c r="D146" i="26"/>
  <c r="H130" i="26"/>
  <c r="H118" i="26"/>
  <c r="H102" i="26"/>
  <c r="H94" i="26"/>
  <c r="H86" i="26"/>
  <c r="H82" i="26"/>
  <c r="H147" i="26"/>
  <c r="H134" i="26"/>
  <c r="H122" i="26"/>
  <c r="H98" i="26"/>
  <c r="H78" i="26"/>
  <c r="H146" i="26"/>
  <c r="H133" i="26"/>
  <c r="H129" i="26"/>
  <c r="H117" i="26"/>
  <c r="H113" i="26"/>
  <c r="H101" i="26"/>
  <c r="H97" i="26"/>
  <c r="H89" i="26"/>
  <c r="H81" i="26"/>
  <c r="H65" i="26"/>
  <c r="H57" i="26"/>
  <c r="H49" i="26"/>
  <c r="H41" i="26"/>
  <c r="H33" i="26"/>
  <c r="H25" i="26"/>
  <c r="H17" i="26"/>
  <c r="H9" i="26"/>
  <c r="H7" i="26"/>
  <c r="H145" i="26"/>
  <c r="H141" i="26"/>
  <c r="H136" i="26"/>
  <c r="H132" i="26"/>
  <c r="H128" i="26"/>
  <c r="H124" i="26"/>
  <c r="H120" i="26"/>
  <c r="H116" i="26"/>
  <c r="H112" i="26"/>
  <c r="H108" i="26"/>
  <c r="H104" i="26"/>
  <c r="H100" i="26"/>
  <c r="H96" i="26"/>
  <c r="H92" i="26"/>
  <c r="H88" i="26"/>
  <c r="H84" i="26"/>
  <c r="H80" i="26"/>
  <c r="H76" i="26"/>
  <c r="H72" i="26"/>
  <c r="H68" i="26"/>
  <c r="H64" i="26"/>
  <c r="H60" i="26"/>
  <c r="H56" i="26"/>
  <c r="H52" i="26"/>
  <c r="H48" i="26"/>
  <c r="H44" i="26"/>
  <c r="H32" i="26"/>
  <c r="H28" i="26"/>
  <c r="H16" i="26"/>
  <c r="H12" i="26"/>
  <c r="H8" i="26"/>
  <c r="D145" i="26"/>
  <c r="D141" i="26"/>
  <c r="D136" i="26"/>
  <c r="D132" i="26"/>
  <c r="D128" i="26"/>
  <c r="D124" i="26"/>
  <c r="D116" i="26"/>
  <c r="D108" i="26"/>
  <c r="D104" i="26"/>
  <c r="D100" i="26"/>
  <c r="D88" i="26"/>
  <c r="D84" i="26"/>
  <c r="D80" i="26"/>
  <c r="D68" i="26"/>
  <c r="D64" i="26"/>
  <c r="D52" i="26"/>
  <c r="D48" i="26"/>
  <c r="D28" i="26"/>
  <c r="D12" i="26"/>
  <c r="E14" i="26"/>
  <c r="E46" i="26"/>
  <c r="E50" i="26"/>
  <c r="E66" i="26"/>
  <c r="E72" i="26"/>
  <c r="E74" i="26"/>
  <c r="E78" i="26"/>
  <c r="E82" i="26"/>
  <c r="E104" i="26"/>
  <c r="E105" i="26" s="1"/>
  <c r="E130" i="26"/>
  <c r="E136" i="26"/>
  <c r="E143" i="26"/>
  <c r="E147" i="26"/>
  <c r="E117" i="26"/>
  <c r="E34" i="26"/>
  <c r="E98" i="26"/>
  <c r="E21" i="26"/>
  <c r="E118" i="26"/>
  <c r="E30" i="26"/>
  <c r="E63" i="26"/>
  <c r="E101" i="26"/>
  <c r="E62" i="26"/>
  <c r="E122" i="26"/>
  <c r="E33" i="26"/>
  <c r="E97" i="26"/>
  <c r="E146" i="26"/>
  <c r="E52" i="26"/>
  <c r="E57" i="26"/>
  <c r="E116" i="26"/>
  <c r="E140" i="26"/>
  <c r="L139" i="18"/>
  <c r="L145" i="18"/>
  <c r="AJ145" i="18" s="1"/>
  <c r="L136" i="18"/>
  <c r="AJ136" i="18" s="1"/>
  <c r="L132" i="18"/>
  <c r="AJ132" i="18" s="1"/>
  <c r="L128" i="18"/>
  <c r="AJ128" i="18" s="1"/>
  <c r="L124" i="18"/>
  <c r="AJ124" i="18" s="1"/>
  <c r="L120" i="18"/>
  <c r="AJ120" i="18" s="1"/>
  <c r="L116" i="18"/>
  <c r="AJ116" i="18" s="1"/>
  <c r="L112" i="18"/>
  <c r="AJ112" i="18" s="1"/>
  <c r="L108" i="18"/>
  <c r="L141" i="18"/>
  <c r="AJ141" i="18" s="1"/>
  <c r="L133" i="18"/>
  <c r="AJ133" i="18" s="1"/>
  <c r="L129" i="18"/>
  <c r="AJ129" i="18" s="1"/>
  <c r="L117" i="18"/>
  <c r="AJ117" i="18" s="1"/>
  <c r="L113" i="18"/>
  <c r="AJ113" i="18" s="1"/>
  <c r="L91" i="18"/>
  <c r="AJ91" i="18" s="1"/>
  <c r="L101" i="18"/>
  <c r="AJ101" i="18" s="1"/>
  <c r="L85" i="18"/>
  <c r="AJ85" i="18" s="1"/>
  <c r="L81" i="18"/>
  <c r="AJ81" i="18" s="1"/>
  <c r="L69" i="18"/>
  <c r="AJ69" i="18" s="1"/>
  <c r="L65" i="18"/>
  <c r="AJ65" i="18" s="1"/>
  <c r="L57" i="18"/>
  <c r="AJ57" i="18" s="1"/>
  <c r="L53" i="18"/>
  <c r="AJ53" i="18" s="1"/>
  <c r="L41" i="18"/>
  <c r="AJ41" i="18" s="1"/>
  <c r="L37" i="18"/>
  <c r="AJ37" i="18" s="1"/>
  <c r="L24" i="18"/>
  <c r="AJ24" i="18" s="1"/>
  <c r="L16" i="18"/>
  <c r="AJ16" i="18" s="1"/>
  <c r="L146" i="18"/>
  <c r="AJ146" i="18" s="1"/>
  <c r="L137" i="18"/>
  <c r="AJ137" i="18" s="1"/>
  <c r="L125" i="18"/>
  <c r="AJ125" i="18" s="1"/>
  <c r="L121" i="18"/>
  <c r="AJ121" i="18" s="1"/>
  <c r="L109" i="18"/>
  <c r="AJ109" i="18" s="1"/>
  <c r="L105" i="18"/>
  <c r="AJ105" i="18" s="1"/>
  <c r="L96" i="18"/>
  <c r="AJ96" i="18" s="1"/>
  <c r="L89" i="18"/>
  <c r="AJ89" i="18" s="1"/>
  <c r="L77" i="18"/>
  <c r="AJ77" i="18" s="1"/>
  <c r="L73" i="18"/>
  <c r="AJ73" i="18" s="1"/>
  <c r="L61" i="18"/>
  <c r="AJ61" i="18" s="1"/>
  <c r="L20" i="18"/>
  <c r="AJ20" i="18" s="1"/>
  <c r="L49" i="18"/>
  <c r="AJ49" i="18" s="1"/>
  <c r="L45" i="18"/>
  <c r="AJ45" i="18" s="1"/>
  <c r="L33" i="18"/>
  <c r="L28" i="18"/>
  <c r="AJ28" i="18" s="1"/>
  <c r="L12" i="18"/>
  <c r="L8" i="18"/>
  <c r="AJ8" i="18" s="1"/>
  <c r="L148" i="18"/>
  <c r="AJ148" i="18" s="1"/>
  <c r="L144" i="18"/>
  <c r="AJ144" i="18" s="1"/>
  <c r="L135" i="18"/>
  <c r="AJ135" i="18" s="1"/>
  <c r="L131" i="18"/>
  <c r="AJ131" i="18" s="1"/>
  <c r="L127" i="18"/>
  <c r="AJ127" i="18" s="1"/>
  <c r="L123" i="18"/>
  <c r="AJ123" i="18" s="1"/>
  <c r="L119" i="18"/>
  <c r="AJ119" i="18" s="1"/>
  <c r="L115" i="18"/>
  <c r="AJ115" i="18" s="1"/>
  <c r="L111" i="18"/>
  <c r="AJ111" i="18" s="1"/>
  <c r="L107" i="18"/>
  <c r="AJ107" i="18" s="1"/>
  <c r="L103" i="18"/>
  <c r="AJ103" i="18" s="1"/>
  <c r="L102" i="18"/>
  <c r="AJ102" i="18" s="1"/>
  <c r="L98" i="18"/>
  <c r="L94" i="18"/>
  <c r="L87" i="18"/>
  <c r="AJ87" i="18" s="1"/>
  <c r="L83" i="18"/>
  <c r="AJ83" i="18" s="1"/>
  <c r="L79" i="18"/>
  <c r="AJ79" i="18" s="1"/>
  <c r="L75" i="18"/>
  <c r="AJ75" i="18" s="1"/>
  <c r="L71" i="18"/>
  <c r="AJ71" i="18" s="1"/>
  <c r="L67" i="18"/>
  <c r="AJ67" i="18" s="1"/>
  <c r="L63" i="18"/>
  <c r="AJ63" i="18" s="1"/>
  <c r="L22" i="18"/>
  <c r="AJ22" i="18" s="1"/>
  <c r="L59" i="18"/>
  <c r="AJ59" i="18" s="1"/>
  <c r="L55" i="18"/>
  <c r="AJ55" i="18" s="1"/>
  <c r="L51" i="18"/>
  <c r="AJ51" i="18" s="1"/>
  <c r="L47" i="18"/>
  <c r="AJ47" i="18" s="1"/>
  <c r="L43" i="18"/>
  <c r="AJ43" i="18" s="1"/>
  <c r="L39" i="18"/>
  <c r="AJ39" i="18" s="1"/>
  <c r="L35" i="18"/>
  <c r="L26" i="18"/>
  <c r="AJ26" i="18" s="1"/>
  <c r="L18" i="18"/>
  <c r="AJ18" i="18" s="1"/>
  <c r="L14" i="18"/>
  <c r="L10" i="18"/>
  <c r="AJ10" i="18" s="1"/>
  <c r="L104" i="18"/>
  <c r="AJ104" i="18" s="1"/>
  <c r="L90" i="18"/>
  <c r="AJ90" i="18" s="1"/>
  <c r="L99" i="18"/>
  <c r="AJ99" i="18" s="1"/>
  <c r="L95" i="18"/>
  <c r="AJ95" i="18" s="1"/>
  <c r="L88" i="18"/>
  <c r="AJ88" i="18" s="1"/>
  <c r="L84" i="18"/>
  <c r="AJ84" i="18" s="1"/>
  <c r="L80" i="18"/>
  <c r="L76" i="18"/>
  <c r="AJ76" i="18" s="1"/>
  <c r="L72" i="18"/>
  <c r="AJ72" i="18" s="1"/>
  <c r="L68" i="18"/>
  <c r="AJ68" i="18" s="1"/>
  <c r="L64" i="18"/>
  <c r="AJ64" i="18" s="1"/>
  <c r="L23" i="18"/>
  <c r="AJ23" i="18" s="1"/>
  <c r="L60" i="18"/>
  <c r="AJ60" i="18" s="1"/>
  <c r="L56" i="18"/>
  <c r="AJ56" i="18" s="1"/>
  <c r="L52" i="18"/>
  <c r="AJ52" i="18" s="1"/>
  <c r="L48" i="18"/>
  <c r="L44" i="18"/>
  <c r="AJ44" i="18" s="1"/>
  <c r="L40" i="18"/>
  <c r="AJ40" i="18" s="1"/>
  <c r="L36" i="18"/>
  <c r="AJ36" i="18" s="1"/>
  <c r="L32" i="18"/>
  <c r="AJ32" i="18" s="1"/>
  <c r="L27" i="18"/>
  <c r="AJ27" i="18" s="1"/>
  <c r="L19" i="18"/>
  <c r="AJ19" i="18" s="1"/>
  <c r="L15" i="18"/>
  <c r="AJ15" i="18" s="1"/>
  <c r="L11" i="18"/>
  <c r="AJ11" i="18" s="1"/>
  <c r="AC8" i="4"/>
  <c r="AD8" i="4" s="1"/>
  <c r="AC9" i="4"/>
  <c r="AC10" i="4"/>
  <c r="AC11" i="4"/>
  <c r="AC12" i="4"/>
  <c r="AC13" i="4"/>
  <c r="AC14" i="4"/>
  <c r="AC15" i="4"/>
  <c r="AC16" i="4"/>
  <c r="AD16" i="4" s="1"/>
  <c r="AC17" i="4"/>
  <c r="AC18" i="4"/>
  <c r="AC19" i="4"/>
  <c r="AC20" i="4"/>
  <c r="AC21" i="4"/>
  <c r="AC22" i="4"/>
  <c r="AC23" i="4"/>
  <c r="AC24" i="4"/>
  <c r="AD24" i="4" s="1"/>
  <c r="AC25" i="4"/>
  <c r="AC26" i="4"/>
  <c r="AC27" i="4"/>
  <c r="AC28" i="4"/>
  <c r="AC29" i="4"/>
  <c r="AC30" i="4"/>
  <c r="AC31" i="4"/>
  <c r="AC32" i="4"/>
  <c r="AD32" i="4" s="1"/>
  <c r="AC33" i="4"/>
  <c r="AC34" i="4"/>
  <c r="AC35" i="4"/>
  <c r="AC36" i="4"/>
  <c r="AC37" i="4"/>
  <c r="AC38" i="4"/>
  <c r="AC39" i="4"/>
  <c r="AC40" i="4"/>
  <c r="AD40" i="4" s="1"/>
  <c r="AC41" i="4"/>
  <c r="AC42" i="4"/>
  <c r="AC43" i="4"/>
  <c r="AC44" i="4"/>
  <c r="AC45" i="4"/>
  <c r="AC46" i="4"/>
  <c r="AC47" i="4"/>
  <c r="AC48" i="4"/>
  <c r="AD48" i="4" s="1"/>
  <c r="AC49" i="4"/>
  <c r="AC50" i="4"/>
  <c r="AC51" i="4"/>
  <c r="AC52" i="4"/>
  <c r="AC53" i="4"/>
  <c r="AC54" i="4"/>
  <c r="AC55" i="4"/>
  <c r="AC56" i="4"/>
  <c r="AD56" i="4" s="1"/>
  <c r="AC57" i="4"/>
  <c r="AC58" i="4"/>
  <c r="AC59" i="4"/>
  <c r="AC60" i="4"/>
  <c r="AC61" i="4"/>
  <c r="AC62" i="4"/>
  <c r="AC63" i="4"/>
  <c r="AC64" i="4"/>
  <c r="AD64" i="4" s="1"/>
  <c r="AC65" i="4"/>
  <c r="AC66" i="4"/>
  <c r="AC67" i="4"/>
  <c r="AC68" i="4"/>
  <c r="AC69" i="4"/>
  <c r="AC70" i="4"/>
  <c r="AC71" i="4"/>
  <c r="AC72" i="4"/>
  <c r="AD72" i="4" s="1"/>
  <c r="AC73" i="4"/>
  <c r="AC74" i="4"/>
  <c r="AC75" i="4"/>
  <c r="AC76" i="4"/>
  <c r="AC77" i="4"/>
  <c r="AC78" i="4"/>
  <c r="AC79" i="4"/>
  <c r="AC80" i="4"/>
  <c r="AD80" i="4" s="1"/>
  <c r="AC81" i="4"/>
  <c r="AC82" i="4"/>
  <c r="AC83" i="4"/>
  <c r="AC84" i="4"/>
  <c r="AC85" i="4"/>
  <c r="AC86" i="4"/>
  <c r="AC87" i="4"/>
  <c r="AC88" i="4"/>
  <c r="AD88" i="4" s="1"/>
  <c r="AC89" i="4"/>
  <c r="AC90" i="4"/>
  <c r="AC91" i="4"/>
  <c r="AC92" i="4"/>
  <c r="AC93" i="4"/>
  <c r="AC94" i="4"/>
  <c r="AC95" i="4"/>
  <c r="AC96" i="4"/>
  <c r="AD96" i="4" s="1"/>
  <c r="AC97" i="4"/>
  <c r="AC98" i="4"/>
  <c r="AC99" i="4"/>
  <c r="AC100" i="4"/>
  <c r="AC101" i="4"/>
  <c r="AC102" i="4"/>
  <c r="AC103" i="4"/>
  <c r="AC104" i="4"/>
  <c r="AD104" i="4" s="1"/>
  <c r="AC105" i="4"/>
  <c r="AC106" i="4"/>
  <c r="AC107" i="4"/>
  <c r="AC108" i="4"/>
  <c r="AC109" i="4"/>
  <c r="AC110" i="4"/>
  <c r="AC111" i="4"/>
  <c r="AC112" i="4"/>
  <c r="AD112" i="4" s="1"/>
  <c r="AC113" i="4"/>
  <c r="AC114" i="4"/>
  <c r="AC115" i="4"/>
  <c r="AC116" i="4"/>
  <c r="AC117" i="4"/>
  <c r="AC118" i="4"/>
  <c r="AC119" i="4"/>
  <c r="AC120" i="4"/>
  <c r="AD120" i="4" s="1"/>
  <c r="AC121" i="4"/>
  <c r="AC122" i="4"/>
  <c r="AC123" i="4"/>
  <c r="AC124" i="4"/>
  <c r="AC125" i="4"/>
  <c r="AC126" i="4"/>
  <c r="AC127" i="4"/>
  <c r="AC128" i="4"/>
  <c r="AD128" i="4" s="1"/>
  <c r="AC129" i="4"/>
  <c r="AC130" i="4"/>
  <c r="AC131" i="4"/>
  <c r="AC132" i="4"/>
  <c r="AC133" i="4"/>
  <c r="AC134" i="4"/>
  <c r="AC135" i="4"/>
  <c r="AC136" i="4"/>
  <c r="AD136" i="4" s="1"/>
  <c r="AC137" i="4"/>
  <c r="AC139" i="4"/>
  <c r="AC140" i="4"/>
  <c r="AC141" i="4"/>
  <c r="AC142" i="4"/>
  <c r="AC143" i="4"/>
  <c r="AC144" i="4"/>
  <c r="AC145" i="4"/>
  <c r="AD145" i="4" s="1"/>
  <c r="AC146" i="4"/>
  <c r="AC147" i="4"/>
  <c r="AC148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9" i="4"/>
  <c r="I140" i="4"/>
  <c r="I141" i="4"/>
  <c r="I142" i="4"/>
  <c r="I143" i="4"/>
  <c r="I144" i="4"/>
  <c r="I145" i="4"/>
  <c r="I146" i="4"/>
  <c r="I147" i="4"/>
  <c r="I148" i="4"/>
  <c r="AG8" i="2"/>
  <c r="AH8" i="2" s="1"/>
  <c r="AG9" i="2"/>
  <c r="AG10" i="2"/>
  <c r="AG11" i="2"/>
  <c r="AG12" i="2"/>
  <c r="AG13" i="2"/>
  <c r="AG14" i="2"/>
  <c r="AG15" i="2"/>
  <c r="AG16" i="2"/>
  <c r="AH16" i="2" s="1"/>
  <c r="AG17" i="2"/>
  <c r="AG18" i="2"/>
  <c r="AG19" i="2"/>
  <c r="AG20" i="2"/>
  <c r="AG21" i="2"/>
  <c r="AG22" i="2"/>
  <c r="AG23" i="2"/>
  <c r="AG24" i="2"/>
  <c r="AH24" i="2" s="1"/>
  <c r="AG25" i="2"/>
  <c r="AG26" i="2"/>
  <c r="AG27" i="2"/>
  <c r="AG28" i="2"/>
  <c r="AG29" i="2"/>
  <c r="AG30" i="2"/>
  <c r="AG31" i="2"/>
  <c r="AG32" i="2"/>
  <c r="AH32" i="2" s="1"/>
  <c r="AG33" i="2"/>
  <c r="AG34" i="2"/>
  <c r="AG35" i="2"/>
  <c r="AG36" i="2"/>
  <c r="AG37" i="2"/>
  <c r="AG38" i="2"/>
  <c r="AG39" i="2"/>
  <c r="AG40" i="2"/>
  <c r="AH40" i="2" s="1"/>
  <c r="AG41" i="2"/>
  <c r="AG42" i="2"/>
  <c r="AG43" i="2"/>
  <c r="AG44" i="2"/>
  <c r="AG45" i="2"/>
  <c r="AG46" i="2"/>
  <c r="AG47" i="2"/>
  <c r="AG48" i="2"/>
  <c r="AH48" i="2" s="1"/>
  <c r="AG49" i="2"/>
  <c r="AG50" i="2"/>
  <c r="AG51" i="2"/>
  <c r="AG52" i="2"/>
  <c r="AG53" i="2"/>
  <c r="AG54" i="2"/>
  <c r="AG55" i="2"/>
  <c r="AG56" i="2"/>
  <c r="AH56" i="2" s="1"/>
  <c r="AG57" i="2"/>
  <c r="AG58" i="2"/>
  <c r="AG59" i="2"/>
  <c r="AG60" i="2"/>
  <c r="AG61" i="2"/>
  <c r="AG62" i="2"/>
  <c r="AG63" i="2"/>
  <c r="AG64" i="2"/>
  <c r="AH64" i="2" s="1"/>
  <c r="AG65" i="2"/>
  <c r="AG66" i="2"/>
  <c r="AG67" i="2"/>
  <c r="AG68" i="2"/>
  <c r="AG69" i="2"/>
  <c r="AG70" i="2"/>
  <c r="AG71" i="2"/>
  <c r="AG72" i="2"/>
  <c r="AH72" i="2" s="1"/>
  <c r="AG73" i="2"/>
  <c r="AG74" i="2"/>
  <c r="AG75" i="2"/>
  <c r="AG76" i="2"/>
  <c r="AG77" i="2"/>
  <c r="AG78" i="2"/>
  <c r="AG79" i="2"/>
  <c r="AG80" i="2"/>
  <c r="AH80" i="2" s="1"/>
  <c r="AG81" i="2"/>
  <c r="AG82" i="2"/>
  <c r="AG83" i="2"/>
  <c r="AG84" i="2"/>
  <c r="AG85" i="2"/>
  <c r="AG86" i="2"/>
  <c r="AH86" i="2" s="1"/>
  <c r="AG87" i="2"/>
  <c r="AG88" i="2"/>
  <c r="AH88" i="2" s="1"/>
  <c r="AG89" i="2"/>
  <c r="AG90" i="2"/>
  <c r="AG91" i="2"/>
  <c r="AG92" i="2"/>
  <c r="AG93" i="2"/>
  <c r="AG94" i="2"/>
  <c r="AH94" i="2" s="1"/>
  <c r="AG95" i="2"/>
  <c r="AG96" i="2"/>
  <c r="AH96" i="2" s="1"/>
  <c r="AG97" i="2"/>
  <c r="AG98" i="2"/>
  <c r="AG99" i="2"/>
  <c r="AG100" i="2"/>
  <c r="AG101" i="2"/>
  <c r="AG102" i="2"/>
  <c r="AH102" i="2" s="1"/>
  <c r="AG103" i="2"/>
  <c r="AG104" i="2"/>
  <c r="AH104" i="2" s="1"/>
  <c r="AG105" i="2"/>
  <c r="AG106" i="2"/>
  <c r="AG107" i="2"/>
  <c r="AG108" i="2"/>
  <c r="AG109" i="2"/>
  <c r="AG110" i="2"/>
  <c r="AH110" i="2" s="1"/>
  <c r="AG111" i="2"/>
  <c r="AG112" i="2"/>
  <c r="AH112" i="2" s="1"/>
  <c r="AG113" i="2"/>
  <c r="AG114" i="2"/>
  <c r="AG115" i="2"/>
  <c r="AG116" i="2"/>
  <c r="AG117" i="2"/>
  <c r="AG118" i="2"/>
  <c r="AH118" i="2" s="1"/>
  <c r="AG119" i="2"/>
  <c r="AG120" i="2"/>
  <c r="AH120" i="2" s="1"/>
  <c r="AG121" i="2"/>
  <c r="AG122" i="2"/>
  <c r="AG123" i="2"/>
  <c r="AG124" i="2"/>
  <c r="AG125" i="2"/>
  <c r="AG126" i="2"/>
  <c r="AH126" i="2" s="1"/>
  <c r="AG127" i="2"/>
  <c r="AG128" i="2"/>
  <c r="AH128" i="2" s="1"/>
  <c r="AG129" i="2"/>
  <c r="AG130" i="2"/>
  <c r="AG131" i="2"/>
  <c r="AG132" i="2"/>
  <c r="AG133" i="2"/>
  <c r="AG134" i="2"/>
  <c r="AH134" i="2" s="1"/>
  <c r="AG135" i="2"/>
  <c r="AG136" i="2"/>
  <c r="AH136" i="2" s="1"/>
  <c r="AG137" i="2"/>
  <c r="AG139" i="2"/>
  <c r="AG140" i="2"/>
  <c r="AG141" i="2"/>
  <c r="AG142" i="2"/>
  <c r="AG143" i="2"/>
  <c r="AH143" i="2" s="1"/>
  <c r="AG144" i="2"/>
  <c r="AG145" i="2"/>
  <c r="AH145" i="2" s="1"/>
  <c r="AG146" i="2"/>
  <c r="AG147" i="2"/>
  <c r="AG148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9" i="2"/>
  <c r="Y140" i="2"/>
  <c r="Y141" i="2"/>
  <c r="Y142" i="2"/>
  <c r="Y143" i="2"/>
  <c r="Y144" i="2"/>
  <c r="Y145" i="2"/>
  <c r="Y146" i="2"/>
  <c r="Y147" i="2"/>
  <c r="Y148" i="2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9" i="1"/>
  <c r="AH140" i="1"/>
  <c r="AH141" i="1"/>
  <c r="AH142" i="1"/>
  <c r="AH143" i="1"/>
  <c r="AH144" i="1"/>
  <c r="AH145" i="1"/>
  <c r="AH146" i="1"/>
  <c r="AH147" i="1"/>
  <c r="AH148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9" i="1"/>
  <c r="Z140" i="1"/>
  <c r="Z141" i="1"/>
  <c r="Z142" i="1"/>
  <c r="Z143" i="1"/>
  <c r="Z144" i="1"/>
  <c r="Z145" i="1"/>
  <c r="Z146" i="1"/>
  <c r="Z147" i="1"/>
  <c r="Z148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9" i="1"/>
  <c r="L140" i="1"/>
  <c r="L141" i="1"/>
  <c r="L142" i="1"/>
  <c r="L143" i="1"/>
  <c r="L144" i="1"/>
  <c r="L145" i="1"/>
  <c r="L146" i="1"/>
  <c r="L147" i="1"/>
  <c r="L148" i="1"/>
  <c r="K8" i="1"/>
  <c r="K9" i="1"/>
  <c r="K10" i="1"/>
  <c r="K11" i="1"/>
  <c r="K12" i="1"/>
  <c r="M12" i="1" s="1"/>
  <c r="AI12" i="1" s="1"/>
  <c r="K13" i="1"/>
  <c r="M13" i="1" s="1"/>
  <c r="AI13" i="1" s="1"/>
  <c r="K14" i="1"/>
  <c r="M14" i="1" s="1"/>
  <c r="AI14" i="1" s="1"/>
  <c r="K15" i="1"/>
  <c r="M15" i="1" s="1"/>
  <c r="AI15" i="1" s="1"/>
  <c r="K16" i="1"/>
  <c r="K17" i="1"/>
  <c r="M17" i="1" s="1"/>
  <c r="AI17" i="1" s="1"/>
  <c r="K18" i="1"/>
  <c r="M18" i="1" s="1"/>
  <c r="AI18" i="1" s="1"/>
  <c r="K19" i="1"/>
  <c r="M19" i="1" s="1"/>
  <c r="AI19" i="1" s="1"/>
  <c r="K20" i="1"/>
  <c r="M20" i="1" s="1"/>
  <c r="AI20" i="1" s="1"/>
  <c r="K21" i="1"/>
  <c r="K22" i="1"/>
  <c r="M22" i="1" s="1"/>
  <c r="AI22" i="1" s="1"/>
  <c r="K23" i="1"/>
  <c r="M23" i="1" s="1"/>
  <c r="AI23" i="1" s="1"/>
  <c r="K24" i="1"/>
  <c r="K25" i="1"/>
  <c r="M25" i="1" s="1"/>
  <c r="AI25" i="1" s="1"/>
  <c r="K26" i="1"/>
  <c r="M26" i="1" s="1"/>
  <c r="AI26" i="1" s="1"/>
  <c r="K27" i="1"/>
  <c r="M27" i="1" s="1"/>
  <c r="AI27" i="1" s="1"/>
  <c r="K28" i="1"/>
  <c r="M28" i="1" s="1"/>
  <c r="AI28" i="1" s="1"/>
  <c r="K29" i="1"/>
  <c r="K30" i="1"/>
  <c r="M30" i="1" s="1"/>
  <c r="AI30" i="1" s="1"/>
  <c r="K31" i="1"/>
  <c r="M31" i="1" s="1"/>
  <c r="AI31" i="1" s="1"/>
  <c r="K32" i="1"/>
  <c r="K33" i="1"/>
  <c r="M33" i="1" s="1"/>
  <c r="AI33" i="1" s="1"/>
  <c r="K34" i="1"/>
  <c r="M34" i="1" s="1"/>
  <c r="AI34" i="1" s="1"/>
  <c r="K35" i="1"/>
  <c r="M35" i="1" s="1"/>
  <c r="AI35" i="1" s="1"/>
  <c r="K36" i="1"/>
  <c r="M36" i="1" s="1"/>
  <c r="AI36" i="1" s="1"/>
  <c r="K37" i="1"/>
  <c r="M37" i="1" s="1"/>
  <c r="AI37" i="1" s="1"/>
  <c r="K38" i="1"/>
  <c r="M38" i="1" s="1"/>
  <c r="AI38" i="1" s="1"/>
  <c r="K39" i="1"/>
  <c r="M39" i="1" s="1"/>
  <c r="AI39" i="1" s="1"/>
  <c r="K40" i="1"/>
  <c r="K41" i="1"/>
  <c r="M41" i="1" s="1"/>
  <c r="AI41" i="1" s="1"/>
  <c r="K42" i="1"/>
  <c r="M42" i="1" s="1"/>
  <c r="AI42" i="1" s="1"/>
  <c r="K43" i="1"/>
  <c r="M43" i="1" s="1"/>
  <c r="AI43" i="1" s="1"/>
  <c r="K44" i="1"/>
  <c r="M44" i="1" s="1"/>
  <c r="AI44" i="1" s="1"/>
  <c r="K45" i="1"/>
  <c r="M45" i="1" s="1"/>
  <c r="AI45" i="1" s="1"/>
  <c r="K46" i="1"/>
  <c r="M46" i="1" s="1"/>
  <c r="AI46" i="1" s="1"/>
  <c r="K47" i="1"/>
  <c r="M47" i="1" s="1"/>
  <c r="AI47" i="1" s="1"/>
  <c r="K48" i="1"/>
  <c r="K49" i="1"/>
  <c r="M49" i="1" s="1"/>
  <c r="AI49" i="1" s="1"/>
  <c r="K50" i="1"/>
  <c r="K51" i="1"/>
  <c r="M51" i="1" s="1"/>
  <c r="AI51" i="1" s="1"/>
  <c r="K52" i="1"/>
  <c r="M52" i="1" s="1"/>
  <c r="AI52" i="1" s="1"/>
  <c r="K53" i="1"/>
  <c r="M53" i="1" s="1"/>
  <c r="AI53" i="1" s="1"/>
  <c r="K54" i="1"/>
  <c r="M54" i="1" s="1"/>
  <c r="AI54" i="1" s="1"/>
  <c r="K55" i="1"/>
  <c r="K56" i="1"/>
  <c r="K57" i="1"/>
  <c r="M57" i="1" s="1"/>
  <c r="AI57" i="1" s="1"/>
  <c r="K58" i="1"/>
  <c r="M58" i="1" s="1"/>
  <c r="AI58" i="1" s="1"/>
  <c r="K59" i="1"/>
  <c r="M59" i="1" s="1"/>
  <c r="AI59" i="1" s="1"/>
  <c r="K60" i="1"/>
  <c r="M60" i="1" s="1"/>
  <c r="AI60" i="1" s="1"/>
  <c r="K61" i="1"/>
  <c r="K62" i="1"/>
  <c r="M62" i="1" s="1"/>
  <c r="AI62" i="1" s="1"/>
  <c r="K63" i="1"/>
  <c r="M63" i="1" s="1"/>
  <c r="AI63" i="1" s="1"/>
  <c r="K64" i="1"/>
  <c r="K65" i="1"/>
  <c r="M65" i="1" s="1"/>
  <c r="AI65" i="1" s="1"/>
  <c r="K66" i="1"/>
  <c r="K67" i="1"/>
  <c r="M67" i="1" s="1"/>
  <c r="AI67" i="1" s="1"/>
  <c r="K68" i="1"/>
  <c r="M68" i="1" s="1"/>
  <c r="AI68" i="1" s="1"/>
  <c r="K69" i="1"/>
  <c r="K70" i="1"/>
  <c r="M70" i="1" s="1"/>
  <c r="AI70" i="1" s="1"/>
  <c r="K71" i="1"/>
  <c r="M71" i="1" s="1"/>
  <c r="K72" i="1"/>
  <c r="K73" i="1"/>
  <c r="M73" i="1" s="1"/>
  <c r="AI73" i="1" s="1"/>
  <c r="K74" i="1"/>
  <c r="M74" i="1" s="1"/>
  <c r="AI74" i="1" s="1"/>
  <c r="K75" i="1"/>
  <c r="M75" i="1" s="1"/>
  <c r="AI75" i="1" s="1"/>
  <c r="K76" i="1"/>
  <c r="M76" i="1" s="1"/>
  <c r="AI76" i="1" s="1"/>
  <c r="K77" i="1"/>
  <c r="M77" i="1" s="1"/>
  <c r="AI77" i="1" s="1"/>
  <c r="K78" i="1"/>
  <c r="M78" i="1" s="1"/>
  <c r="AI78" i="1" s="1"/>
  <c r="K79" i="1"/>
  <c r="K80" i="1"/>
  <c r="K81" i="1"/>
  <c r="M81" i="1" s="1"/>
  <c r="AI81" i="1" s="1"/>
  <c r="K82" i="1"/>
  <c r="K83" i="1"/>
  <c r="K84" i="1"/>
  <c r="M84" i="1" s="1"/>
  <c r="AI84" i="1" s="1"/>
  <c r="K85" i="1"/>
  <c r="K86" i="1"/>
  <c r="M86" i="1" s="1"/>
  <c r="AI86" i="1" s="1"/>
  <c r="K87" i="1"/>
  <c r="M87" i="1" s="1"/>
  <c r="AI87" i="1" s="1"/>
  <c r="K88" i="1"/>
  <c r="K89" i="1"/>
  <c r="M89" i="1" s="1"/>
  <c r="AI89" i="1" s="1"/>
  <c r="K90" i="1"/>
  <c r="M90" i="1" s="1"/>
  <c r="AI90" i="1" s="1"/>
  <c r="K91" i="1"/>
  <c r="K92" i="1"/>
  <c r="M92" i="1" s="1"/>
  <c r="AI92" i="1" s="1"/>
  <c r="K93" i="1"/>
  <c r="M93" i="1" s="1"/>
  <c r="AI93" i="1" s="1"/>
  <c r="K94" i="1"/>
  <c r="M94" i="1" s="1"/>
  <c r="AI94" i="1" s="1"/>
  <c r="K95" i="1"/>
  <c r="M95" i="1" s="1"/>
  <c r="AI95" i="1" s="1"/>
  <c r="K96" i="1"/>
  <c r="K97" i="1"/>
  <c r="K98" i="1"/>
  <c r="M98" i="1" s="1"/>
  <c r="AI98" i="1" s="1"/>
  <c r="K99" i="1"/>
  <c r="M99" i="1" s="1"/>
  <c r="AI99" i="1" s="1"/>
  <c r="K100" i="1"/>
  <c r="M100" i="1" s="1"/>
  <c r="AI100" i="1" s="1"/>
  <c r="K101" i="1"/>
  <c r="M101" i="1" s="1"/>
  <c r="AI101" i="1" s="1"/>
  <c r="K102" i="1"/>
  <c r="M102" i="1" s="1"/>
  <c r="AI102" i="1" s="1"/>
  <c r="K103" i="1"/>
  <c r="M103" i="1" s="1"/>
  <c r="AI103" i="1" s="1"/>
  <c r="K104" i="1"/>
  <c r="K105" i="1"/>
  <c r="M105" i="1" s="1"/>
  <c r="AI105" i="1" s="1"/>
  <c r="K106" i="1"/>
  <c r="M106" i="1" s="1"/>
  <c r="AI106" i="1" s="1"/>
  <c r="K107" i="1"/>
  <c r="M107" i="1" s="1"/>
  <c r="AI107" i="1" s="1"/>
  <c r="K108" i="1"/>
  <c r="M108" i="1" s="1"/>
  <c r="AI108" i="1" s="1"/>
  <c r="K109" i="1"/>
  <c r="M109" i="1" s="1"/>
  <c r="AI109" i="1" s="1"/>
  <c r="K110" i="1"/>
  <c r="M110" i="1" s="1"/>
  <c r="AI110" i="1" s="1"/>
  <c r="K111" i="1"/>
  <c r="M111" i="1" s="1"/>
  <c r="AI111" i="1" s="1"/>
  <c r="K112" i="1"/>
  <c r="K113" i="1"/>
  <c r="M113" i="1" s="1"/>
  <c r="AI113" i="1" s="1"/>
  <c r="K114" i="1"/>
  <c r="M114" i="1" s="1"/>
  <c r="AI114" i="1" s="1"/>
  <c r="K115" i="1"/>
  <c r="K116" i="1"/>
  <c r="M116" i="1" s="1"/>
  <c r="AI116" i="1" s="1"/>
  <c r="K117" i="1"/>
  <c r="M117" i="1" s="1"/>
  <c r="AI117" i="1" s="1"/>
  <c r="K118" i="1"/>
  <c r="M118" i="1" s="1"/>
  <c r="AI118" i="1" s="1"/>
  <c r="K119" i="1"/>
  <c r="M119" i="1" s="1"/>
  <c r="AI119" i="1" s="1"/>
  <c r="K120" i="1"/>
  <c r="K121" i="1"/>
  <c r="M121" i="1" s="1"/>
  <c r="AI121" i="1" s="1"/>
  <c r="K122" i="1"/>
  <c r="M122" i="1" s="1"/>
  <c r="AI122" i="1" s="1"/>
  <c r="K123" i="1"/>
  <c r="K124" i="1"/>
  <c r="M124" i="1" s="1"/>
  <c r="K125" i="1"/>
  <c r="M125" i="1" s="1"/>
  <c r="AI125" i="1" s="1"/>
  <c r="K126" i="1"/>
  <c r="M126" i="1" s="1"/>
  <c r="AI126" i="1" s="1"/>
  <c r="K127" i="1"/>
  <c r="M127" i="1" s="1"/>
  <c r="AI127" i="1" s="1"/>
  <c r="K128" i="1"/>
  <c r="K129" i="1"/>
  <c r="M129" i="1" s="1"/>
  <c r="AI129" i="1" s="1"/>
  <c r="K130" i="1"/>
  <c r="M130" i="1" s="1"/>
  <c r="AI130" i="1" s="1"/>
  <c r="K131" i="1"/>
  <c r="M131" i="1" s="1"/>
  <c r="AI131" i="1" s="1"/>
  <c r="K132" i="1"/>
  <c r="M132" i="1" s="1"/>
  <c r="AI132" i="1" s="1"/>
  <c r="K133" i="1"/>
  <c r="M133" i="1" s="1"/>
  <c r="AI133" i="1" s="1"/>
  <c r="K134" i="1"/>
  <c r="M134" i="1" s="1"/>
  <c r="AI134" i="1" s="1"/>
  <c r="K135" i="1"/>
  <c r="M135" i="1" s="1"/>
  <c r="AI135" i="1" s="1"/>
  <c r="K136" i="1"/>
  <c r="K137" i="1"/>
  <c r="M137" i="1" s="1"/>
  <c r="AI137" i="1" s="1"/>
  <c r="K139" i="1"/>
  <c r="M139" i="1" s="1"/>
  <c r="AI139" i="1" s="1"/>
  <c r="K140" i="1"/>
  <c r="M140" i="1" s="1"/>
  <c r="AI140" i="1" s="1"/>
  <c r="K141" i="1"/>
  <c r="K142" i="1"/>
  <c r="M142" i="1" s="1"/>
  <c r="AI142" i="1" s="1"/>
  <c r="K143" i="1"/>
  <c r="M143" i="1" s="1"/>
  <c r="AI143" i="1" s="1"/>
  <c r="K144" i="1"/>
  <c r="M144" i="1" s="1"/>
  <c r="AI144" i="1" s="1"/>
  <c r="K145" i="1"/>
  <c r="K146" i="1"/>
  <c r="M146" i="1" s="1"/>
  <c r="AI146" i="1" s="1"/>
  <c r="K147" i="1"/>
  <c r="M147" i="1" s="1"/>
  <c r="AI147" i="1" s="1"/>
  <c r="K148" i="1"/>
  <c r="M148" i="1" s="1"/>
  <c r="AI148" i="1" s="1"/>
  <c r="AI71" i="1" l="1"/>
  <c r="AI124" i="1"/>
  <c r="AI120" i="19"/>
  <c r="AH144" i="2"/>
  <c r="AH135" i="2"/>
  <c r="AH127" i="2"/>
  <c r="AH119" i="2"/>
  <c r="AH111" i="2"/>
  <c r="AH103" i="2"/>
  <c r="AH95" i="2"/>
  <c r="AH87" i="2"/>
  <c r="AH79" i="2"/>
  <c r="AH71" i="2"/>
  <c r="AH63" i="2"/>
  <c r="AH55" i="2"/>
  <c r="AH47" i="2"/>
  <c r="AH39" i="2"/>
  <c r="AH31" i="2"/>
  <c r="AH23" i="2"/>
  <c r="AH15" i="2"/>
  <c r="AD144" i="4"/>
  <c r="AD135" i="4"/>
  <c r="AD127" i="4"/>
  <c r="AD119" i="4"/>
  <c r="AD111" i="4"/>
  <c r="AD103" i="4"/>
  <c r="AD95" i="4"/>
  <c r="AD87" i="4"/>
  <c r="AD79" i="4"/>
  <c r="AD71" i="4"/>
  <c r="AD63" i="4"/>
  <c r="AD55" i="4"/>
  <c r="AD47" i="4"/>
  <c r="AD39" i="4"/>
  <c r="AD31" i="4"/>
  <c r="AD23" i="4"/>
  <c r="AD15" i="4"/>
  <c r="AH78" i="2"/>
  <c r="AH70" i="2"/>
  <c r="AH62" i="2"/>
  <c r="AH54" i="2"/>
  <c r="AH46" i="2"/>
  <c r="AH38" i="2"/>
  <c r="AH30" i="2"/>
  <c r="AH22" i="2"/>
  <c r="AH14" i="2"/>
  <c r="AD143" i="4"/>
  <c r="AD134" i="4"/>
  <c r="AD126" i="4"/>
  <c r="AD118" i="4"/>
  <c r="AD110" i="4"/>
  <c r="AD102" i="4"/>
  <c r="AD94" i="4"/>
  <c r="AD86" i="4"/>
  <c r="AD78" i="4"/>
  <c r="AD70" i="4"/>
  <c r="AD62" i="4"/>
  <c r="AD54" i="4"/>
  <c r="AD46" i="4"/>
  <c r="AD38" i="4"/>
  <c r="AD30" i="4"/>
  <c r="AD22" i="4"/>
  <c r="AD14" i="4"/>
  <c r="AH142" i="2"/>
  <c r="AH133" i="2"/>
  <c r="AH125" i="2"/>
  <c r="AH117" i="2"/>
  <c r="AH109" i="2"/>
  <c r="AH101" i="2"/>
  <c r="AH93" i="2"/>
  <c r="AH85" i="2"/>
  <c r="AH77" i="2"/>
  <c r="AH69" i="2"/>
  <c r="AH61" i="2"/>
  <c r="AH53" i="2"/>
  <c r="AH45" i="2"/>
  <c r="AH37" i="2"/>
  <c r="AH29" i="2"/>
  <c r="AH21" i="2"/>
  <c r="AH13" i="2"/>
  <c r="AD142" i="4"/>
  <c r="AD133" i="4"/>
  <c r="AD125" i="4"/>
  <c r="AD117" i="4"/>
  <c r="AD109" i="4"/>
  <c r="AD101" i="4"/>
  <c r="AD93" i="4"/>
  <c r="AD85" i="4"/>
  <c r="AD77" i="4"/>
  <c r="AD69" i="4"/>
  <c r="AD61" i="4"/>
  <c r="AD53" i="4"/>
  <c r="AD45" i="4"/>
  <c r="AD37" i="4"/>
  <c r="AD29" i="4"/>
  <c r="AD21" i="4"/>
  <c r="AD13" i="4"/>
  <c r="I33" i="26"/>
  <c r="I101" i="26"/>
  <c r="I143" i="26"/>
  <c r="D9" i="26"/>
  <c r="M145" i="1"/>
  <c r="AI145" i="1" s="1"/>
  <c r="M136" i="1"/>
  <c r="AI136" i="1" s="1"/>
  <c r="M128" i="1"/>
  <c r="AI128" i="1" s="1"/>
  <c r="M120" i="1"/>
  <c r="AI120" i="1" s="1"/>
  <c r="M112" i="1"/>
  <c r="AI112" i="1" s="1"/>
  <c r="M104" i="1"/>
  <c r="AI104" i="1" s="1"/>
  <c r="M96" i="1"/>
  <c r="AI96" i="1" s="1"/>
  <c r="M88" i="1"/>
  <c r="AI88" i="1" s="1"/>
  <c r="M80" i="1"/>
  <c r="AI80" i="1" s="1"/>
  <c r="M72" i="1"/>
  <c r="AI72" i="1" s="1"/>
  <c r="M64" i="1"/>
  <c r="AI64" i="1" s="1"/>
  <c r="M48" i="1"/>
  <c r="AI48" i="1" s="1"/>
  <c r="M40" i="1"/>
  <c r="AI40" i="1" s="1"/>
  <c r="M32" i="1"/>
  <c r="AI32" i="1" s="1"/>
  <c r="M24" i="1"/>
  <c r="AI24" i="1" s="1"/>
  <c r="M16" i="1"/>
  <c r="AI16" i="1" s="1"/>
  <c r="M8" i="1"/>
  <c r="AI8" i="1" s="1"/>
  <c r="AH141" i="2"/>
  <c r="AH132" i="2"/>
  <c r="AH124" i="2"/>
  <c r="AH116" i="2"/>
  <c r="AH108" i="2"/>
  <c r="AH100" i="2"/>
  <c r="AH92" i="2"/>
  <c r="AH84" i="2"/>
  <c r="AH76" i="2"/>
  <c r="AH68" i="2"/>
  <c r="AH60" i="2"/>
  <c r="AH52" i="2"/>
  <c r="AH44" i="2"/>
  <c r="AH36" i="2"/>
  <c r="AH28" i="2"/>
  <c r="AH20" i="2"/>
  <c r="AH12" i="2"/>
  <c r="AD141" i="4"/>
  <c r="AD132" i="4"/>
  <c r="AD124" i="4"/>
  <c r="AD116" i="4"/>
  <c r="AD108" i="4"/>
  <c r="AD100" i="4"/>
  <c r="AD92" i="4"/>
  <c r="AD84" i="4"/>
  <c r="AD76" i="4"/>
  <c r="AD68" i="4"/>
  <c r="AD60" i="4"/>
  <c r="AD52" i="4"/>
  <c r="AD44" i="4"/>
  <c r="AD36" i="4"/>
  <c r="AD28" i="4"/>
  <c r="AD20" i="4"/>
  <c r="AD12" i="4"/>
  <c r="AH148" i="2"/>
  <c r="AH140" i="2"/>
  <c r="AH131" i="2"/>
  <c r="AH123" i="2"/>
  <c r="AH115" i="2"/>
  <c r="AH107" i="2"/>
  <c r="AH99" i="2"/>
  <c r="AH91" i="2"/>
  <c r="AH83" i="2"/>
  <c r="AH75" i="2"/>
  <c r="AH67" i="2"/>
  <c r="AH59" i="2"/>
  <c r="AH51" i="2"/>
  <c r="AH43" i="2"/>
  <c r="AH35" i="2"/>
  <c r="AH27" i="2"/>
  <c r="AH19" i="2"/>
  <c r="AH11" i="2"/>
  <c r="AD148" i="4"/>
  <c r="AD140" i="4"/>
  <c r="AD131" i="4"/>
  <c r="AD123" i="4"/>
  <c r="AD115" i="4"/>
  <c r="AD107" i="4"/>
  <c r="AD99" i="4"/>
  <c r="AD91" i="4"/>
  <c r="AD83" i="4"/>
  <c r="AD75" i="4"/>
  <c r="AD67" i="4"/>
  <c r="AD59" i="4"/>
  <c r="AD51" i="4"/>
  <c r="AD43" i="4"/>
  <c r="AD35" i="4"/>
  <c r="AD27" i="4"/>
  <c r="AD19" i="4"/>
  <c r="AD11" i="4"/>
  <c r="AI89" i="19"/>
  <c r="AI130" i="19"/>
  <c r="AH147" i="2"/>
  <c r="AH139" i="2"/>
  <c r="AH130" i="2"/>
  <c r="AH122" i="2"/>
  <c r="AH114" i="2"/>
  <c r="AH106" i="2"/>
  <c r="AH98" i="2"/>
  <c r="AH90" i="2"/>
  <c r="AH82" i="2"/>
  <c r="AH74" i="2"/>
  <c r="AH66" i="2"/>
  <c r="AH58" i="2"/>
  <c r="AH50" i="2"/>
  <c r="AH42" i="2"/>
  <c r="AH34" i="2"/>
  <c r="AH26" i="2"/>
  <c r="AH18" i="2"/>
  <c r="AH10" i="2"/>
  <c r="AD147" i="4"/>
  <c r="AD139" i="4"/>
  <c r="AD130" i="4"/>
  <c r="AD122" i="4"/>
  <c r="AD114" i="4"/>
  <c r="AD106" i="4"/>
  <c r="AD98" i="4"/>
  <c r="AD90" i="4"/>
  <c r="AD82" i="4"/>
  <c r="AD74" i="4"/>
  <c r="AD66" i="4"/>
  <c r="AD58" i="4"/>
  <c r="AD50" i="4"/>
  <c r="AD42" i="4"/>
  <c r="AD34" i="4"/>
  <c r="AD26" i="4"/>
  <c r="AD18" i="4"/>
  <c r="AD10" i="4"/>
  <c r="AI97" i="19"/>
  <c r="AH146" i="2"/>
  <c r="AH137" i="2"/>
  <c r="AH129" i="2"/>
  <c r="AH121" i="2"/>
  <c r="AH113" i="2"/>
  <c r="AH105" i="2"/>
  <c r="AH97" i="2"/>
  <c r="AH89" i="2"/>
  <c r="AH81" i="2"/>
  <c r="AH73" i="2"/>
  <c r="AH65" i="2"/>
  <c r="AH57" i="2"/>
  <c r="AH49" i="2"/>
  <c r="AH41" i="2"/>
  <c r="AH33" i="2"/>
  <c r="AH25" i="2"/>
  <c r="AH17" i="2"/>
  <c r="AH9" i="2"/>
  <c r="AD146" i="4"/>
  <c r="AD137" i="4"/>
  <c r="AD129" i="4"/>
  <c r="AD121" i="4"/>
  <c r="AD113" i="4"/>
  <c r="AD105" i="4"/>
  <c r="AD97" i="4"/>
  <c r="AD89" i="4"/>
  <c r="AD81" i="4"/>
  <c r="AD73" i="4"/>
  <c r="AD65" i="4"/>
  <c r="AD57" i="4"/>
  <c r="AD49" i="4"/>
  <c r="AD41" i="4"/>
  <c r="AD33" i="4"/>
  <c r="AD25" i="4"/>
  <c r="AD17" i="4"/>
  <c r="AD9" i="4"/>
  <c r="I116" i="26"/>
  <c r="I52" i="26"/>
  <c r="I122" i="26"/>
  <c r="I136" i="26"/>
  <c r="I146" i="26"/>
  <c r="I74" i="26"/>
  <c r="I63" i="26"/>
  <c r="I140" i="26"/>
  <c r="I97" i="26"/>
  <c r="I82" i="26"/>
  <c r="I118" i="26"/>
  <c r="I34" i="26"/>
  <c r="I50" i="26"/>
  <c r="I139" i="26"/>
  <c r="I132" i="26"/>
  <c r="I130" i="26"/>
  <c r="I78" i="26"/>
  <c r="I30" i="26"/>
  <c r="I46" i="26"/>
  <c r="I62" i="26"/>
  <c r="H105" i="26"/>
  <c r="I104" i="26"/>
  <c r="F139" i="16"/>
  <c r="F139" i="25" s="1"/>
  <c r="H139" i="16"/>
  <c r="D76" i="26"/>
  <c r="D44" i="26"/>
  <c r="D139" i="16"/>
  <c r="D139" i="25" s="1"/>
  <c r="D37" i="26"/>
  <c r="D117" i="26"/>
  <c r="I117" i="26" s="1"/>
  <c r="D18" i="26"/>
  <c r="D42" i="26"/>
  <c r="D62" i="26"/>
  <c r="D98" i="26"/>
  <c r="I98" i="26" s="1"/>
  <c r="D91" i="26"/>
  <c r="D85" i="26"/>
  <c r="I85" i="26" s="1"/>
  <c r="D66" i="26"/>
  <c r="I66" i="26" s="1"/>
  <c r="D82" i="26"/>
  <c r="D15" i="26"/>
  <c r="D53" i="26"/>
  <c r="I53" i="26" s="1"/>
  <c r="D43" i="26"/>
  <c r="M21" i="1"/>
  <c r="AI21" i="1" s="1"/>
  <c r="M83" i="1"/>
  <c r="AI83" i="1" s="1"/>
  <c r="E123" i="16"/>
  <c r="E99" i="16"/>
  <c r="E83" i="16"/>
  <c r="E59" i="16"/>
  <c r="E55" i="16"/>
  <c r="E39" i="16"/>
  <c r="E35" i="16"/>
  <c r="E19" i="16"/>
  <c r="E145" i="16"/>
  <c r="E112" i="16"/>
  <c r="E104" i="16"/>
  <c r="E105" i="16" s="1"/>
  <c r="E72" i="16"/>
  <c r="E44" i="16"/>
  <c r="E139" i="16"/>
  <c r="E134" i="16"/>
  <c r="E130" i="16"/>
  <c r="E118" i="16"/>
  <c r="E94" i="16"/>
  <c r="E66" i="16"/>
  <c r="E62" i="16"/>
  <c r="E54" i="16"/>
  <c r="E50" i="16"/>
  <c r="E38" i="16"/>
  <c r="E30" i="16"/>
  <c r="E22" i="16"/>
  <c r="E141" i="16"/>
  <c r="E100" i="16"/>
  <c r="E92" i="16"/>
  <c r="E68" i="16"/>
  <c r="E28" i="16"/>
  <c r="E144" i="16"/>
  <c r="E135" i="16"/>
  <c r="E91" i="16"/>
  <c r="E97" i="16"/>
  <c r="E89" i="16"/>
  <c r="E85" i="16"/>
  <c r="E85" i="25" s="1"/>
  <c r="E81" i="16"/>
  <c r="E69" i="16"/>
  <c r="E57" i="16"/>
  <c r="E37" i="16"/>
  <c r="E33" i="16"/>
  <c r="E33" i="25" s="1"/>
  <c r="E29" i="16"/>
  <c r="M115" i="1"/>
  <c r="AI115" i="1" s="1"/>
  <c r="M123" i="1"/>
  <c r="AI123" i="1" s="1"/>
  <c r="M50" i="1"/>
  <c r="AI50" i="1" s="1"/>
  <c r="E59" i="26"/>
  <c r="I59" i="26" s="1"/>
  <c r="M97" i="1"/>
  <c r="AI97" i="1" s="1"/>
  <c r="M85" i="1"/>
  <c r="AI85" i="1" s="1"/>
  <c r="D72" i="26"/>
  <c r="I72" i="26" s="1"/>
  <c r="D105" i="26"/>
  <c r="D47" i="26"/>
  <c r="D16" i="26"/>
  <c r="D147" i="26"/>
  <c r="I147" i="26" s="1"/>
  <c r="M79" i="1"/>
  <c r="AI79" i="1" s="1"/>
  <c r="D25" i="26"/>
  <c r="M11" i="1"/>
  <c r="AI11" i="1" s="1"/>
  <c r="M66" i="1"/>
  <c r="AI66" i="1" s="1"/>
  <c r="M91" i="1"/>
  <c r="AI91" i="1" s="1"/>
  <c r="M69" i="1"/>
  <c r="AI69" i="1" s="1"/>
  <c r="D21" i="26"/>
  <c r="I21" i="26" s="1"/>
  <c r="D57" i="26"/>
  <c r="I57" i="26" s="1"/>
  <c r="D8" i="26"/>
  <c r="M55" i="1"/>
  <c r="AI55" i="1" s="1"/>
  <c r="D38" i="26"/>
  <c r="D58" i="26"/>
  <c r="D14" i="26"/>
  <c r="I14" i="26" s="1"/>
  <c r="D7" i="26"/>
  <c r="H84" i="16"/>
  <c r="H80" i="16"/>
  <c r="H76" i="16"/>
  <c r="H72" i="16"/>
  <c r="H68" i="16"/>
  <c r="H64" i="16"/>
  <c r="H60" i="16"/>
  <c r="H56" i="16"/>
  <c r="H52" i="16"/>
  <c r="H48" i="16"/>
  <c r="H44" i="16"/>
  <c r="H32" i="16"/>
  <c r="H28" i="16"/>
  <c r="H16" i="16"/>
  <c r="H12" i="16"/>
  <c r="H8" i="16"/>
  <c r="E18" i="26"/>
  <c r="E67" i="26"/>
  <c r="I67" i="26" s="1"/>
  <c r="E77" i="26"/>
  <c r="I77" i="26" s="1"/>
  <c r="D22" i="26"/>
  <c r="E39" i="26"/>
  <c r="I39" i="26" s="1"/>
  <c r="E95" i="26"/>
  <c r="I95" i="26" s="1"/>
  <c r="E15" i="26"/>
  <c r="E71" i="26"/>
  <c r="I71" i="26" s="1"/>
  <c r="M29" i="1"/>
  <c r="AI29" i="1" s="1"/>
  <c r="M82" i="1"/>
  <c r="AI82" i="1" s="1"/>
  <c r="M141" i="1"/>
  <c r="AI141" i="1" s="1"/>
  <c r="M10" i="1"/>
  <c r="AI10" i="1" s="1"/>
  <c r="F148" i="16"/>
  <c r="F144" i="16"/>
  <c r="F140" i="16"/>
  <c r="F135" i="16"/>
  <c r="F127" i="16"/>
  <c r="F123" i="16"/>
  <c r="F119" i="16"/>
  <c r="F115" i="16"/>
  <c r="F111" i="16"/>
  <c r="F107" i="16"/>
  <c r="F99" i="16"/>
  <c r="F95" i="16"/>
  <c r="F91" i="16"/>
  <c r="F87" i="16"/>
  <c r="F83" i="16"/>
  <c r="F75" i="16"/>
  <c r="F71" i="16"/>
  <c r="F67" i="16"/>
  <c r="F63" i="16"/>
  <c r="F59" i="16"/>
  <c r="F55" i="16"/>
  <c r="F51" i="16"/>
  <c r="F47" i="16"/>
  <c r="F43" i="16"/>
  <c r="F39" i="16"/>
  <c r="F31" i="16"/>
  <c r="F27" i="16"/>
  <c r="F23" i="16"/>
  <c r="F19" i="16"/>
  <c r="F15" i="16"/>
  <c r="H85" i="16"/>
  <c r="H81" i="16"/>
  <c r="H77" i="16"/>
  <c r="H69" i="16"/>
  <c r="H65" i="16"/>
  <c r="H57" i="16"/>
  <c r="H53" i="16"/>
  <c r="H49" i="16"/>
  <c r="H45" i="16"/>
  <c r="H41" i="16"/>
  <c r="H37" i="16"/>
  <c r="H33" i="16"/>
  <c r="H29" i="16"/>
  <c r="H25" i="16"/>
  <c r="H21" i="16"/>
  <c r="H17" i="16"/>
  <c r="H13" i="16"/>
  <c r="H9" i="16"/>
  <c r="H147" i="16"/>
  <c r="H143" i="16"/>
  <c r="H134" i="16"/>
  <c r="H130" i="16"/>
  <c r="H126" i="16"/>
  <c r="H122" i="16"/>
  <c r="H118" i="16"/>
  <c r="H110" i="16"/>
  <c r="H102" i="16"/>
  <c r="H98" i="16"/>
  <c r="H94" i="16"/>
  <c r="H146" i="16"/>
  <c r="H142" i="16"/>
  <c r="H133" i="16"/>
  <c r="H129" i="16"/>
  <c r="H125" i="16"/>
  <c r="H117" i="16"/>
  <c r="H113" i="16"/>
  <c r="H109" i="16"/>
  <c r="H101" i="16"/>
  <c r="H97" i="16"/>
  <c r="H89" i="16"/>
  <c r="H145" i="16"/>
  <c r="H141" i="16"/>
  <c r="H136" i="16"/>
  <c r="H132" i="16"/>
  <c r="H128" i="16"/>
  <c r="H124" i="16"/>
  <c r="H120" i="16"/>
  <c r="H116" i="16"/>
  <c r="H112" i="16"/>
  <c r="H108" i="16"/>
  <c r="H104" i="16"/>
  <c r="H100" i="16"/>
  <c r="H96" i="16"/>
  <c r="H92" i="16"/>
  <c r="H88" i="16"/>
  <c r="H148" i="16"/>
  <c r="H144" i="16"/>
  <c r="H140" i="16"/>
  <c r="H135" i="16"/>
  <c r="H127" i="16"/>
  <c r="H123" i="16"/>
  <c r="H119" i="16"/>
  <c r="H115" i="16"/>
  <c r="H111" i="16"/>
  <c r="H107" i="16"/>
  <c r="H99" i="16"/>
  <c r="H95" i="16"/>
  <c r="H91" i="16"/>
  <c r="E86" i="26"/>
  <c r="I86" i="26" s="1"/>
  <c r="E31" i="26"/>
  <c r="I31" i="26" s="1"/>
  <c r="H87" i="16"/>
  <c r="H83" i="16"/>
  <c r="H75" i="16"/>
  <c r="H71" i="16"/>
  <c r="H67" i="16"/>
  <c r="H63" i="16"/>
  <c r="H59" i="16"/>
  <c r="H55" i="16"/>
  <c r="H51" i="16"/>
  <c r="H47" i="16"/>
  <c r="H43" i="16"/>
  <c r="H39" i="16"/>
  <c r="H35" i="16"/>
  <c r="H31" i="16"/>
  <c r="H27" i="16"/>
  <c r="H23" i="16"/>
  <c r="H19" i="16"/>
  <c r="H15" i="16"/>
  <c r="H86" i="16"/>
  <c r="H82" i="16"/>
  <c r="H78" i="16"/>
  <c r="H74" i="16"/>
  <c r="H70" i="16"/>
  <c r="H66" i="16"/>
  <c r="H62" i="16"/>
  <c r="H58" i="16"/>
  <c r="H54" i="16"/>
  <c r="H50" i="16"/>
  <c r="H46" i="16"/>
  <c r="H42" i="16"/>
  <c r="H38" i="16"/>
  <c r="H34" i="16"/>
  <c r="H30" i="16"/>
  <c r="H26" i="16"/>
  <c r="H22" i="16"/>
  <c r="H18" i="16"/>
  <c r="H14" i="16"/>
  <c r="H10" i="16"/>
  <c r="E133" i="16"/>
  <c r="E77" i="16"/>
  <c r="E41" i="16"/>
  <c r="M56" i="1"/>
  <c r="AI56" i="1" s="1"/>
  <c r="E129" i="16"/>
  <c r="E113" i="16"/>
  <c r="E65" i="16"/>
  <c r="E53" i="16"/>
  <c r="E53" i="25" s="1"/>
  <c r="M9" i="1"/>
  <c r="AI9" i="1" s="1"/>
  <c r="F145" i="16"/>
  <c r="F141" i="16"/>
  <c r="F136" i="16"/>
  <c r="F132" i="16"/>
  <c r="F128" i="16"/>
  <c r="F124" i="16"/>
  <c r="F120" i="16"/>
  <c r="F116" i="16"/>
  <c r="F112" i="16"/>
  <c r="F108" i="16"/>
  <c r="F104" i="16"/>
  <c r="F105" i="16" s="1"/>
  <c r="F100" i="16"/>
  <c r="F96" i="16"/>
  <c r="F92" i="16"/>
  <c r="F88" i="16"/>
  <c r="F84" i="16"/>
  <c r="F80" i="16"/>
  <c r="F76" i="16"/>
  <c r="F72" i="16"/>
  <c r="F68" i="16"/>
  <c r="F64" i="16"/>
  <c r="F60" i="16"/>
  <c r="F56" i="16"/>
  <c r="F52" i="16"/>
  <c r="F48" i="16"/>
  <c r="F44" i="16"/>
  <c r="F32" i="16"/>
  <c r="F28" i="16"/>
  <c r="F16" i="16"/>
  <c r="F12" i="16"/>
  <c r="F8" i="16"/>
  <c r="F147" i="16"/>
  <c r="F143" i="16"/>
  <c r="F146" i="16"/>
  <c r="F142" i="16"/>
  <c r="F133" i="16"/>
  <c r="F129" i="16"/>
  <c r="F125" i="16"/>
  <c r="F117" i="16"/>
  <c r="F113" i="16"/>
  <c r="F109" i="16"/>
  <c r="F101" i="16"/>
  <c r="F97" i="16"/>
  <c r="F89" i="16"/>
  <c r="F85" i="16"/>
  <c r="F81" i="16"/>
  <c r="F77" i="16"/>
  <c r="F69" i="16"/>
  <c r="F65" i="16"/>
  <c r="F57" i="16"/>
  <c r="F53" i="16"/>
  <c r="F49" i="16"/>
  <c r="F45" i="16"/>
  <c r="F41" i="16"/>
  <c r="F37" i="16"/>
  <c r="F33" i="16"/>
  <c r="F29" i="16"/>
  <c r="F25" i="16"/>
  <c r="F21" i="16"/>
  <c r="F17" i="16"/>
  <c r="F13" i="16"/>
  <c r="F9" i="16"/>
  <c r="F134" i="16"/>
  <c r="F130" i="16"/>
  <c r="F126" i="16"/>
  <c r="F122" i="16"/>
  <c r="F118" i="16"/>
  <c r="F110" i="16"/>
  <c r="F102" i="16"/>
  <c r="F98" i="16"/>
  <c r="F94" i="16"/>
  <c r="F86" i="16"/>
  <c r="F82" i="16"/>
  <c r="F78" i="16"/>
  <c r="F74" i="16"/>
  <c r="F70" i="16"/>
  <c r="F66" i="16"/>
  <c r="F62" i="16"/>
  <c r="F58" i="16"/>
  <c r="F54" i="16"/>
  <c r="F50" i="16"/>
  <c r="F46" i="16"/>
  <c r="F42" i="16"/>
  <c r="F38" i="16"/>
  <c r="F34" i="16"/>
  <c r="F30" i="16"/>
  <c r="F26" i="16"/>
  <c r="F22" i="16"/>
  <c r="F18" i="16"/>
  <c r="F14" i="16"/>
  <c r="F10" i="16"/>
  <c r="F35" i="16"/>
  <c r="E4" i="16"/>
  <c r="E146" i="16"/>
  <c r="E9" i="16"/>
  <c r="E92" i="26"/>
  <c r="I92" i="26" s="1"/>
  <c r="E28" i="26"/>
  <c r="I28" i="26" s="1"/>
  <c r="E99" i="26"/>
  <c r="I99" i="26" s="1"/>
  <c r="E35" i="26"/>
  <c r="I35" i="26" s="1"/>
  <c r="E64" i="26"/>
  <c r="I64" i="26" s="1"/>
  <c r="E29" i="26"/>
  <c r="I29" i="26" s="1"/>
  <c r="E142" i="26"/>
  <c r="I142" i="26" s="1"/>
  <c r="E145" i="26"/>
  <c r="I145" i="26" s="1"/>
  <c r="E10" i="26"/>
  <c r="I10" i="26" s="1"/>
  <c r="E54" i="26"/>
  <c r="I54" i="26" s="1"/>
  <c r="E135" i="26"/>
  <c r="I135" i="26" s="1"/>
  <c r="E125" i="26"/>
  <c r="I125" i="26" s="1"/>
  <c r="E48" i="26"/>
  <c r="I48" i="26" s="1"/>
  <c r="E8" i="26"/>
  <c r="I8" i="26" s="1"/>
  <c r="E111" i="26"/>
  <c r="I111" i="26" s="1"/>
  <c r="E47" i="26"/>
  <c r="I47" i="26" s="1"/>
  <c r="E112" i="26"/>
  <c r="I112" i="26" s="1"/>
  <c r="E16" i="26"/>
  <c r="E110" i="26"/>
  <c r="I110" i="26" s="1"/>
  <c r="E80" i="26"/>
  <c r="I80" i="26" s="1"/>
  <c r="E42" i="26"/>
  <c r="E7" i="26"/>
  <c r="I7" i="26" s="1"/>
  <c r="E65" i="26"/>
  <c r="I65" i="26" s="1"/>
  <c r="E102" i="26"/>
  <c r="I102" i="26" s="1"/>
  <c r="E127" i="26"/>
  <c r="I127" i="26" s="1"/>
  <c r="E37" i="26"/>
  <c r="I37" i="26" s="1"/>
  <c r="E123" i="26"/>
  <c r="I123" i="26" s="1"/>
  <c r="E84" i="26"/>
  <c r="I84" i="26" s="1"/>
  <c r="E41" i="26"/>
  <c r="I41" i="26" s="1"/>
  <c r="E124" i="26"/>
  <c r="I124" i="26" s="1"/>
  <c r="E81" i="26"/>
  <c r="I81" i="26" s="1"/>
  <c r="E60" i="26"/>
  <c r="I60" i="26" s="1"/>
  <c r="E17" i="26"/>
  <c r="I17" i="26" s="1"/>
  <c r="E126" i="26"/>
  <c r="I126" i="26" s="1"/>
  <c r="E38" i="26"/>
  <c r="E144" i="26"/>
  <c r="I144" i="26" s="1"/>
  <c r="E119" i="26"/>
  <c r="I119" i="26" s="1"/>
  <c r="E94" i="26"/>
  <c r="I94" i="26" s="1"/>
  <c r="E32" i="26"/>
  <c r="I32" i="26" s="1"/>
  <c r="E107" i="26"/>
  <c r="I107" i="26" s="1"/>
  <c r="E68" i="26"/>
  <c r="I68" i="26" s="1"/>
  <c r="E148" i="26"/>
  <c r="I148" i="26" s="1"/>
  <c r="E108" i="26"/>
  <c r="I108" i="26" s="1"/>
  <c r="E44" i="26"/>
  <c r="I44" i="26" s="1"/>
  <c r="E128" i="26"/>
  <c r="I128" i="26" s="1"/>
  <c r="E56" i="26"/>
  <c r="I56" i="26" s="1"/>
  <c r="E96" i="26"/>
  <c r="I96" i="26" s="1"/>
  <c r="E100" i="26"/>
  <c r="I100" i="26" s="1"/>
  <c r="E75" i="26"/>
  <c r="I75" i="26" s="1"/>
  <c r="E141" i="26"/>
  <c r="I141" i="26" s="1"/>
  <c r="E115" i="26"/>
  <c r="I115" i="26" s="1"/>
  <c r="E76" i="26"/>
  <c r="E51" i="26"/>
  <c r="I51" i="26" s="1"/>
  <c r="E12" i="26"/>
  <c r="I12" i="26" s="1"/>
  <c r="E87" i="26"/>
  <c r="I87" i="26" s="1"/>
  <c r="E22" i="26"/>
  <c r="I22" i="26" s="1"/>
  <c r="E109" i="26"/>
  <c r="I109" i="26" s="1"/>
  <c r="E55" i="26"/>
  <c r="I55" i="26" s="1"/>
  <c r="E132" i="26"/>
  <c r="E89" i="26"/>
  <c r="I89" i="26" s="1"/>
  <c r="E43" i="26"/>
  <c r="I43" i="26" s="1"/>
  <c r="E25" i="26"/>
  <c r="E129" i="26"/>
  <c r="I129" i="26" s="1"/>
  <c r="E83" i="26"/>
  <c r="I83" i="26" s="1"/>
  <c r="E19" i="26"/>
  <c r="I19" i="26" s="1"/>
  <c r="E69" i="26"/>
  <c r="I69" i="26" s="1"/>
  <c r="E13" i="26"/>
  <c r="I13" i="26" s="1"/>
  <c r="E70" i="26"/>
  <c r="I70" i="26" s="1"/>
  <c r="E91" i="26"/>
  <c r="E27" i="26"/>
  <c r="I27" i="26" s="1"/>
  <c r="E9" i="26"/>
  <c r="I9" i="26" s="1"/>
  <c r="E113" i="26"/>
  <c r="I113" i="26" s="1"/>
  <c r="E49" i="26"/>
  <c r="I49" i="26" s="1"/>
  <c r="E133" i="26"/>
  <c r="I133" i="26" s="1"/>
  <c r="E120" i="26"/>
  <c r="I120" i="26" s="1"/>
  <c r="E58" i="26"/>
  <c r="E23" i="26"/>
  <c r="I23" i="26" s="1"/>
  <c r="E134" i="26"/>
  <c r="I134" i="26" s="1"/>
  <c r="E88" i="26"/>
  <c r="I88" i="26" s="1"/>
  <c r="E45" i="26"/>
  <c r="I45" i="26" s="1"/>
  <c r="E26" i="26"/>
  <c r="I26" i="26" s="1"/>
  <c r="M61" i="1"/>
  <c r="AI61" i="1" s="1"/>
  <c r="H7" i="16"/>
  <c r="F7" i="16"/>
  <c r="E132" i="16"/>
  <c r="E120" i="16"/>
  <c r="E108" i="16"/>
  <c r="E88" i="16"/>
  <c r="E76" i="16"/>
  <c r="E56" i="16"/>
  <c r="E16" i="16"/>
  <c r="E127" i="16"/>
  <c r="E111" i="16"/>
  <c r="E67" i="16"/>
  <c r="E51" i="16"/>
  <c r="E23" i="16"/>
  <c r="E15" i="16"/>
  <c r="E122" i="16"/>
  <c r="E74" i="16"/>
  <c r="E58" i="16"/>
  <c r="E46" i="16"/>
  <c r="E42" i="16"/>
  <c r="E26" i="16"/>
  <c r="E10" i="16"/>
  <c r="M7" i="1"/>
  <c r="AI7" i="1" s="1"/>
  <c r="I76" i="26" l="1"/>
  <c r="I25" i="26"/>
  <c r="I58" i="26"/>
  <c r="I42" i="26"/>
  <c r="I38" i="26"/>
  <c r="I16" i="26"/>
  <c r="I15" i="26"/>
  <c r="I91" i="26"/>
  <c r="I18" i="26"/>
  <c r="I105" i="26"/>
  <c r="H148" i="25"/>
  <c r="H14" i="25"/>
  <c r="H30" i="25"/>
  <c r="I30" i="16"/>
  <c r="H46" i="25"/>
  <c r="H62" i="25"/>
  <c r="H78" i="25"/>
  <c r="H19" i="25"/>
  <c r="H35" i="25"/>
  <c r="H51" i="25"/>
  <c r="H67" i="25"/>
  <c r="H87" i="25"/>
  <c r="H95" i="25"/>
  <c r="H115" i="25"/>
  <c r="H135" i="25"/>
  <c r="H88" i="25"/>
  <c r="H120" i="25"/>
  <c r="H136" i="25"/>
  <c r="H97" i="25"/>
  <c r="H117" i="25"/>
  <c r="H142" i="25"/>
  <c r="H102" i="25"/>
  <c r="H126" i="25"/>
  <c r="H147" i="25"/>
  <c r="H21" i="25"/>
  <c r="H37" i="25"/>
  <c r="H53" i="25"/>
  <c r="H77" i="25"/>
  <c r="H28" i="25"/>
  <c r="H52" i="25"/>
  <c r="H68" i="25"/>
  <c r="H84" i="25"/>
  <c r="H18" i="25"/>
  <c r="H34" i="25"/>
  <c r="H50" i="25"/>
  <c r="H66" i="25"/>
  <c r="H82" i="25"/>
  <c r="H23" i="25"/>
  <c r="H39" i="25"/>
  <c r="H55" i="25"/>
  <c r="I55" i="16"/>
  <c r="H71" i="25"/>
  <c r="H99" i="25"/>
  <c r="H119" i="25"/>
  <c r="H140" i="25"/>
  <c r="H92" i="25"/>
  <c r="H108" i="25"/>
  <c r="H124" i="25"/>
  <c r="H141" i="25"/>
  <c r="H101" i="25"/>
  <c r="H125" i="25"/>
  <c r="H146" i="25"/>
  <c r="I146" i="16"/>
  <c r="H110" i="25"/>
  <c r="H130" i="25"/>
  <c r="H9" i="25"/>
  <c r="H25" i="25"/>
  <c r="H41" i="25"/>
  <c r="I41" i="16"/>
  <c r="H57" i="25"/>
  <c r="H81" i="25"/>
  <c r="H8" i="25"/>
  <c r="H32" i="25"/>
  <c r="H56" i="25"/>
  <c r="I56" i="16"/>
  <c r="H72" i="25"/>
  <c r="H22" i="25"/>
  <c r="H38" i="25"/>
  <c r="H54" i="25"/>
  <c r="I54" i="16"/>
  <c r="H70" i="25"/>
  <c r="H86" i="25"/>
  <c r="H27" i="25"/>
  <c r="H43" i="25"/>
  <c r="H59" i="25"/>
  <c r="H75" i="25"/>
  <c r="H107" i="25"/>
  <c r="H123" i="25"/>
  <c r="H144" i="25"/>
  <c r="H96" i="25"/>
  <c r="H112" i="25"/>
  <c r="I112" i="16"/>
  <c r="H128" i="25"/>
  <c r="H145" i="25"/>
  <c r="H109" i="25"/>
  <c r="H129" i="25"/>
  <c r="H94" i="25"/>
  <c r="I94" i="16"/>
  <c r="H118" i="25"/>
  <c r="H134" i="25"/>
  <c r="H13" i="25"/>
  <c r="H29" i="25"/>
  <c r="H45" i="25"/>
  <c r="H65" i="25"/>
  <c r="H85" i="25"/>
  <c r="H12" i="25"/>
  <c r="H44" i="25"/>
  <c r="H60" i="25"/>
  <c r="H76" i="25"/>
  <c r="H139" i="25"/>
  <c r="I139" i="16"/>
  <c r="H10" i="25"/>
  <c r="H26" i="25"/>
  <c r="I26" i="16"/>
  <c r="H42" i="25"/>
  <c r="H58" i="25"/>
  <c r="H74" i="25"/>
  <c r="H15" i="25"/>
  <c r="I15" i="16"/>
  <c r="H31" i="25"/>
  <c r="H47" i="25"/>
  <c r="H63" i="25"/>
  <c r="H83" i="25"/>
  <c r="H91" i="25"/>
  <c r="H111" i="25"/>
  <c r="H127" i="25"/>
  <c r="H100" i="25"/>
  <c r="H116" i="25"/>
  <c r="H132" i="25"/>
  <c r="I132" i="16"/>
  <c r="H89" i="25"/>
  <c r="H113" i="25"/>
  <c r="H133" i="25"/>
  <c r="H98" i="25"/>
  <c r="H122" i="25"/>
  <c r="H143" i="25"/>
  <c r="H17" i="25"/>
  <c r="H33" i="25"/>
  <c r="H49" i="25"/>
  <c r="H69" i="25"/>
  <c r="I69" i="16"/>
  <c r="H16" i="25"/>
  <c r="H48" i="25"/>
  <c r="H64" i="25"/>
  <c r="H80" i="25"/>
  <c r="E14" i="16"/>
  <c r="E14" i="25" s="1"/>
  <c r="E64" i="16"/>
  <c r="E64" i="25" s="1"/>
  <c r="E52" i="16"/>
  <c r="E52" i="25" s="1"/>
  <c r="E84" i="16"/>
  <c r="E84" i="25" s="1"/>
  <c r="E117" i="16"/>
  <c r="E117" i="25" s="1"/>
  <c r="E63" i="16"/>
  <c r="E63" i="25" s="1"/>
  <c r="E80" i="16"/>
  <c r="E80" i="25" s="1"/>
  <c r="E21" i="16"/>
  <c r="E21" i="25" s="1"/>
  <c r="E43" i="16"/>
  <c r="E43" i="25" s="1"/>
  <c r="E75" i="16"/>
  <c r="E75" i="25" s="1"/>
  <c r="E47" i="16"/>
  <c r="E47" i="25" s="1"/>
  <c r="E139" i="25"/>
  <c r="E148" i="16"/>
  <c r="E148" i="25" s="1"/>
  <c r="E102" i="16"/>
  <c r="E102" i="25" s="1"/>
  <c r="E31" i="16"/>
  <c r="E31" i="25" s="1"/>
  <c r="E34" i="16"/>
  <c r="E34" i="25" s="1"/>
  <c r="E110" i="16"/>
  <c r="E110" i="25" s="1"/>
  <c r="E87" i="16"/>
  <c r="E87" i="25" s="1"/>
  <c r="E32" i="16"/>
  <c r="E32" i="25" s="1"/>
  <c r="E124" i="16"/>
  <c r="E124" i="25" s="1"/>
  <c r="E143" i="16"/>
  <c r="E143" i="25" s="1"/>
  <c r="E119" i="16"/>
  <c r="E119" i="25" s="1"/>
  <c r="E96" i="16"/>
  <c r="E96" i="25" s="1"/>
  <c r="E78" i="16"/>
  <c r="E78" i="25" s="1"/>
  <c r="E126" i="16"/>
  <c r="E126" i="25" s="1"/>
  <c r="E107" i="16"/>
  <c r="E107" i="25" s="1"/>
  <c r="E136" i="16"/>
  <c r="E136" i="25" s="1"/>
  <c r="E17" i="16"/>
  <c r="E17" i="25" s="1"/>
  <c r="E60" i="16"/>
  <c r="E60" i="25" s="1"/>
  <c r="E101" i="16"/>
  <c r="E101" i="25" s="1"/>
  <c r="E18" i="16"/>
  <c r="E18" i="25" s="1"/>
  <c r="E8" i="16"/>
  <c r="E8" i="25" s="1"/>
  <c r="E48" i="16"/>
  <c r="E48" i="25" s="1"/>
  <c r="E12" i="16"/>
  <c r="E12" i="25" s="1"/>
  <c r="E25" i="16"/>
  <c r="E25" i="25" s="1"/>
  <c r="E86" i="16"/>
  <c r="E86" i="25" s="1"/>
  <c r="E125" i="16"/>
  <c r="E125" i="25" s="1"/>
  <c r="E49" i="16"/>
  <c r="E49" i="25" s="1"/>
  <c r="E142" i="16"/>
  <c r="E142" i="25" s="1"/>
  <c r="E71" i="16"/>
  <c r="E71" i="25" s="1"/>
  <c r="E70" i="16"/>
  <c r="E70" i="25" s="1"/>
  <c r="E95" i="16"/>
  <c r="E95" i="25" s="1"/>
  <c r="E115" i="16"/>
  <c r="E115" i="25" s="1"/>
  <c r="E13" i="16"/>
  <c r="E13" i="25" s="1"/>
  <c r="E45" i="16"/>
  <c r="E45" i="25" s="1"/>
  <c r="E109" i="16"/>
  <c r="E109" i="25" s="1"/>
  <c r="H104" i="25"/>
  <c r="H105" i="16"/>
  <c r="E27" i="16"/>
  <c r="E27" i="25" s="1"/>
  <c r="E128" i="16"/>
  <c r="E128" i="25" s="1"/>
  <c r="F10" i="25"/>
  <c r="F26" i="25"/>
  <c r="F42" i="25"/>
  <c r="F58" i="25"/>
  <c r="F74" i="25"/>
  <c r="F122" i="25"/>
  <c r="F21" i="25"/>
  <c r="F37" i="25"/>
  <c r="F53" i="25"/>
  <c r="F69" i="25"/>
  <c r="F85" i="25"/>
  <c r="F101" i="25"/>
  <c r="F117" i="25"/>
  <c r="F133" i="25"/>
  <c r="F143" i="25"/>
  <c r="F16" i="25"/>
  <c r="F32" i="25"/>
  <c r="F48" i="25"/>
  <c r="F64" i="25"/>
  <c r="F80" i="25"/>
  <c r="F96" i="25"/>
  <c r="F112" i="25"/>
  <c r="F128" i="25"/>
  <c r="F145" i="25"/>
  <c r="F27" i="25"/>
  <c r="F47" i="25"/>
  <c r="F63" i="25"/>
  <c r="F95" i="25"/>
  <c r="F111" i="25"/>
  <c r="F127" i="25"/>
  <c r="F144" i="25"/>
  <c r="F14" i="25"/>
  <c r="F30" i="25"/>
  <c r="F46" i="25"/>
  <c r="F62" i="25"/>
  <c r="F78" i="25"/>
  <c r="F94" i="25"/>
  <c r="F110" i="25"/>
  <c r="F126" i="25"/>
  <c r="F9" i="25"/>
  <c r="F25" i="25"/>
  <c r="F41" i="25"/>
  <c r="F57" i="25"/>
  <c r="F89" i="25"/>
  <c r="F147" i="25"/>
  <c r="F52" i="25"/>
  <c r="F68" i="25"/>
  <c r="F84" i="25"/>
  <c r="F100" i="25"/>
  <c r="F116" i="25"/>
  <c r="F132" i="25"/>
  <c r="F15" i="25"/>
  <c r="F31" i="25"/>
  <c r="F51" i="25"/>
  <c r="F67" i="25"/>
  <c r="F83" i="25"/>
  <c r="F99" i="25"/>
  <c r="F115" i="25"/>
  <c r="F148" i="25"/>
  <c r="F18" i="25"/>
  <c r="F34" i="25"/>
  <c r="F50" i="25"/>
  <c r="F66" i="25"/>
  <c r="F82" i="25"/>
  <c r="F98" i="25"/>
  <c r="F130" i="25"/>
  <c r="F13" i="25"/>
  <c r="F29" i="25"/>
  <c r="F45" i="25"/>
  <c r="F77" i="25"/>
  <c r="F109" i="25"/>
  <c r="F125" i="25"/>
  <c r="F142" i="25"/>
  <c r="F8" i="25"/>
  <c r="F56" i="25"/>
  <c r="F72" i="25"/>
  <c r="F88" i="25"/>
  <c r="F104" i="25"/>
  <c r="F120" i="25"/>
  <c r="F136" i="25"/>
  <c r="F19" i="25"/>
  <c r="F39" i="25"/>
  <c r="F55" i="25"/>
  <c r="F71" i="25"/>
  <c r="F87" i="25"/>
  <c r="F119" i="25"/>
  <c r="F135" i="25"/>
  <c r="F35" i="25"/>
  <c r="F22" i="25"/>
  <c r="F38" i="25"/>
  <c r="F54" i="25"/>
  <c r="F70" i="25"/>
  <c r="F86" i="25"/>
  <c r="F102" i="25"/>
  <c r="F118" i="25"/>
  <c r="F134" i="25"/>
  <c r="F17" i="25"/>
  <c r="F33" i="25"/>
  <c r="F49" i="25"/>
  <c r="F65" i="25"/>
  <c r="F81" i="25"/>
  <c r="F97" i="25"/>
  <c r="F113" i="25"/>
  <c r="F129" i="25"/>
  <c r="F146" i="25"/>
  <c r="F12" i="25"/>
  <c r="F28" i="25"/>
  <c r="F44" i="25"/>
  <c r="F60" i="25"/>
  <c r="F76" i="25"/>
  <c r="F92" i="25"/>
  <c r="F108" i="25"/>
  <c r="F124" i="25"/>
  <c r="F141" i="25"/>
  <c r="F23" i="25"/>
  <c r="F43" i="25"/>
  <c r="F59" i="25"/>
  <c r="F75" i="25"/>
  <c r="F91" i="25"/>
  <c r="F107" i="25"/>
  <c r="F123" i="25"/>
  <c r="F140" i="25"/>
  <c r="E77" i="25"/>
  <c r="D13" i="16"/>
  <c r="D142" i="16"/>
  <c r="D55" i="16"/>
  <c r="D12" i="16"/>
  <c r="D28" i="16"/>
  <c r="I28" i="16" s="1"/>
  <c r="D44" i="16"/>
  <c r="I44" i="16" s="1"/>
  <c r="D60" i="16"/>
  <c r="D76" i="16"/>
  <c r="I76" i="16" s="1"/>
  <c r="D92" i="16"/>
  <c r="I92" i="16" s="1"/>
  <c r="D108" i="16"/>
  <c r="I108" i="16" s="1"/>
  <c r="D124" i="16"/>
  <c r="D141" i="16"/>
  <c r="I141" i="16" s="1"/>
  <c r="D17" i="16"/>
  <c r="D49" i="16"/>
  <c r="D113" i="16"/>
  <c r="I113" i="16" s="1"/>
  <c r="D146" i="16"/>
  <c r="D27" i="16"/>
  <c r="D43" i="16"/>
  <c r="I43" i="16" s="1"/>
  <c r="D59" i="16"/>
  <c r="I59" i="16" s="1"/>
  <c r="D75" i="16"/>
  <c r="D91" i="16"/>
  <c r="I91" i="16" s="1"/>
  <c r="D107" i="16"/>
  <c r="D123" i="16"/>
  <c r="I123" i="16" s="1"/>
  <c r="D140" i="16"/>
  <c r="D34" i="16"/>
  <c r="D66" i="16"/>
  <c r="I66" i="16" s="1"/>
  <c r="D147" i="16"/>
  <c r="D21" i="16"/>
  <c r="D85" i="16"/>
  <c r="I85" i="16" s="1"/>
  <c r="D101" i="16"/>
  <c r="D117" i="16"/>
  <c r="D133" i="16"/>
  <c r="I133" i="16" s="1"/>
  <c r="D109" i="16"/>
  <c r="D18" i="16"/>
  <c r="D50" i="16"/>
  <c r="I50" i="16" s="1"/>
  <c r="D98" i="16"/>
  <c r="D130" i="16"/>
  <c r="I130" i="16" s="1"/>
  <c r="D145" i="16"/>
  <c r="I145" i="16" s="1"/>
  <c r="D25" i="16"/>
  <c r="D41" i="16"/>
  <c r="D89" i="16"/>
  <c r="I89" i="16" s="1"/>
  <c r="D14" i="16"/>
  <c r="D30" i="16"/>
  <c r="D46" i="16"/>
  <c r="I46" i="16" s="1"/>
  <c r="D62" i="16"/>
  <c r="I62" i="16" s="1"/>
  <c r="D78" i="16"/>
  <c r="D94" i="16"/>
  <c r="D110" i="16"/>
  <c r="D126" i="16"/>
  <c r="D143" i="16"/>
  <c r="D51" i="16"/>
  <c r="I51" i="16" s="1"/>
  <c r="E4" i="25"/>
  <c r="D82" i="16"/>
  <c r="E7" i="16"/>
  <c r="I7" i="16" s="1"/>
  <c r="D7" i="16"/>
  <c r="D19" i="16"/>
  <c r="I19" i="16" s="1"/>
  <c r="E66" i="25"/>
  <c r="E104" i="25"/>
  <c r="E97" i="25"/>
  <c r="E28" i="25"/>
  <c r="E118" i="25"/>
  <c r="E146" i="25"/>
  <c r="E72" i="25"/>
  <c r="E74" i="25"/>
  <c r="E62" i="25"/>
  <c r="E15" i="25"/>
  <c r="E57" i="25"/>
  <c r="E130" i="25"/>
  <c r="E67" i="25"/>
  <c r="E140" i="16"/>
  <c r="I140" i="16" s="1"/>
  <c r="E82" i="16"/>
  <c r="E98" i="16"/>
  <c r="I98" i="16" s="1"/>
  <c r="E30" i="25"/>
  <c r="E46" i="25"/>
  <c r="E92" i="25"/>
  <c r="E116" i="16"/>
  <c r="E147" i="16"/>
  <c r="I147" i="16" s="1"/>
  <c r="D102" i="16"/>
  <c r="D87" i="16"/>
  <c r="D35" i="16"/>
  <c r="I35" i="16" s="1"/>
  <c r="D104" i="16"/>
  <c r="I104" i="16" s="1"/>
  <c r="D67" i="16"/>
  <c r="I67" i="16" s="1"/>
  <c r="D23" i="16"/>
  <c r="I23" i="16" s="1"/>
  <c r="D16" i="16"/>
  <c r="I16" i="16" s="1"/>
  <c r="D88" i="16"/>
  <c r="I88" i="16" s="1"/>
  <c r="D148" i="16"/>
  <c r="D8" i="16"/>
  <c r="D83" i="16"/>
  <c r="I83" i="16" s="1"/>
  <c r="D84" i="16"/>
  <c r="D74" i="16"/>
  <c r="I74" i="16" s="1"/>
  <c r="D144" i="16"/>
  <c r="I144" i="16" s="1"/>
  <c r="D52" i="16"/>
  <c r="D37" i="16"/>
  <c r="I37" i="16" s="1"/>
  <c r="D26" i="16"/>
  <c r="D58" i="16"/>
  <c r="I58" i="16" s="1"/>
  <c r="D122" i="16"/>
  <c r="I122" i="16" s="1"/>
  <c r="D31" i="16"/>
  <c r="D95" i="16"/>
  <c r="D127" i="16"/>
  <c r="I127" i="16" s="1"/>
  <c r="D15" i="16"/>
  <c r="D10" i="16"/>
  <c r="I10" i="16" s="1"/>
  <c r="D96" i="16"/>
  <c r="D68" i="16"/>
  <c r="I68" i="16" s="1"/>
  <c r="D100" i="16"/>
  <c r="I100" i="16" s="1"/>
  <c r="D132" i="16"/>
  <c r="D53" i="16"/>
  <c r="I53" i="16" s="1"/>
  <c r="D42" i="16"/>
  <c r="I42" i="16" s="1"/>
  <c r="D47" i="16"/>
  <c r="D111" i="16"/>
  <c r="I111" i="16" s="1"/>
  <c r="D32" i="16"/>
  <c r="D48" i="16"/>
  <c r="I48" i="16" s="1"/>
  <c r="D64" i="16"/>
  <c r="D80" i="16"/>
  <c r="D112" i="16"/>
  <c r="D128" i="16"/>
  <c r="D33" i="16"/>
  <c r="I33" i="16" s="1"/>
  <c r="D65" i="16"/>
  <c r="I65" i="16" s="1"/>
  <c r="D81" i="16"/>
  <c r="I81" i="16" s="1"/>
  <c r="D97" i="16"/>
  <c r="I97" i="16" s="1"/>
  <c r="D129" i="16"/>
  <c r="I129" i="16" s="1"/>
  <c r="D22" i="16"/>
  <c r="I22" i="16" s="1"/>
  <c r="D38" i="16"/>
  <c r="I38" i="16" s="1"/>
  <c r="D54" i="16"/>
  <c r="D70" i="16"/>
  <c r="D86" i="16"/>
  <c r="D118" i="16"/>
  <c r="I118" i="16" s="1"/>
  <c r="D134" i="16"/>
  <c r="I134" i="16" s="1"/>
  <c r="D116" i="16"/>
  <c r="D63" i="16"/>
  <c r="D9" i="16"/>
  <c r="I9" i="16" s="1"/>
  <c r="D72" i="16"/>
  <c r="I72" i="16" s="1"/>
  <c r="D39" i="16"/>
  <c r="I39" i="16" s="1"/>
  <c r="D135" i="16"/>
  <c r="I135" i="16" s="1"/>
  <c r="D99" i="16"/>
  <c r="I99" i="16" s="1"/>
  <c r="D29" i="16"/>
  <c r="I29" i="16" s="1"/>
  <c r="D71" i="16"/>
  <c r="D120" i="16"/>
  <c r="I120" i="16" s="1"/>
  <c r="D136" i="16"/>
  <c r="D77" i="16"/>
  <c r="I77" i="16" s="1"/>
  <c r="D45" i="16"/>
  <c r="D119" i="16"/>
  <c r="D115" i="16"/>
  <c r="D56" i="16"/>
  <c r="E122" i="25"/>
  <c r="E50" i="25"/>
  <c r="E59" i="25"/>
  <c r="E39" i="25"/>
  <c r="E99" i="25"/>
  <c r="E35" i="25"/>
  <c r="D57" i="16"/>
  <c r="I57" i="16" s="1"/>
  <c r="D125" i="16"/>
  <c r="D69" i="16"/>
  <c r="E112" i="25"/>
  <c r="E111" i="25"/>
  <c r="E10" i="25"/>
  <c r="E145" i="25"/>
  <c r="E42" i="25"/>
  <c r="E135" i="25"/>
  <c r="E16" i="25"/>
  <c r="E54" i="25"/>
  <c r="E29" i="25"/>
  <c r="E113" i="25"/>
  <c r="E83" i="25"/>
  <c r="E56" i="25"/>
  <c r="E44" i="25"/>
  <c r="E38" i="25"/>
  <c r="E123" i="25"/>
  <c r="E37" i="25"/>
  <c r="E22" i="25"/>
  <c r="E51" i="25"/>
  <c r="E23" i="25"/>
  <c r="E26" i="25"/>
  <c r="E88" i="25"/>
  <c r="E134" i="25"/>
  <c r="E58" i="25"/>
  <c r="E120" i="25"/>
  <c r="E9" i="25"/>
  <c r="E19" i="25"/>
  <c r="E129" i="25"/>
  <c r="E132" i="25"/>
  <c r="E108" i="25"/>
  <c r="E68" i="25"/>
  <c r="E94" i="25"/>
  <c r="E144" i="25"/>
  <c r="E41" i="25"/>
  <c r="E127" i="25"/>
  <c r="E65" i="25"/>
  <c r="E133" i="25"/>
  <c r="E91" i="25"/>
  <c r="E69" i="25"/>
  <c r="E89" i="25"/>
  <c r="E81" i="25"/>
  <c r="E55" i="25"/>
  <c r="E76" i="25"/>
  <c r="E141" i="25"/>
  <c r="E100" i="25"/>
  <c r="I116" i="16" l="1"/>
  <c r="I82" i="16"/>
  <c r="I34" i="16"/>
  <c r="I17" i="16"/>
  <c r="I14" i="16"/>
  <c r="I70" i="16"/>
  <c r="I60" i="16"/>
  <c r="I27" i="16"/>
  <c r="I110" i="16"/>
  <c r="I148" i="16"/>
  <c r="I143" i="16"/>
  <c r="I45" i="16"/>
  <c r="I13" i="16"/>
  <c r="I84" i="16"/>
  <c r="I126" i="16"/>
  <c r="I117" i="16"/>
  <c r="I64" i="16"/>
  <c r="I49" i="16"/>
  <c r="I63" i="16"/>
  <c r="I31" i="16"/>
  <c r="I107" i="16"/>
  <c r="I32" i="16"/>
  <c r="I125" i="16"/>
  <c r="I52" i="16"/>
  <c r="I102" i="16"/>
  <c r="I136" i="16"/>
  <c r="I115" i="16"/>
  <c r="I87" i="16"/>
  <c r="I80" i="16"/>
  <c r="I47" i="16"/>
  <c r="I12" i="16"/>
  <c r="I109" i="16"/>
  <c r="I128" i="16"/>
  <c r="I96" i="16"/>
  <c r="I75" i="16"/>
  <c r="I86" i="16"/>
  <c r="I8" i="16"/>
  <c r="I25" i="16"/>
  <c r="I101" i="16"/>
  <c r="I124" i="16"/>
  <c r="I119" i="16"/>
  <c r="I71" i="16"/>
  <c r="I18" i="16"/>
  <c r="I21" i="16"/>
  <c r="I142" i="16"/>
  <c r="I95" i="16"/>
  <c r="I78" i="16"/>
  <c r="I139" i="25"/>
  <c r="I14" i="25"/>
  <c r="H105" i="25"/>
  <c r="D28" i="25"/>
  <c r="D107" i="25"/>
  <c r="D92" i="25"/>
  <c r="I92" i="25" s="1"/>
  <c r="D60" i="25"/>
  <c r="I60" i="25" s="1"/>
  <c r="D124" i="25"/>
  <c r="I124" i="25" s="1"/>
  <c r="D55" i="25"/>
  <c r="D98" i="25"/>
  <c r="D147" i="25"/>
  <c r="D12" i="25"/>
  <c r="D105" i="16"/>
  <c r="I105" i="16" s="1"/>
  <c r="D94" i="25"/>
  <c r="I94" i="25" s="1"/>
  <c r="D30" i="25"/>
  <c r="I30" i="25" s="1"/>
  <c r="D140" i="25"/>
  <c r="F105" i="25"/>
  <c r="D44" i="25"/>
  <c r="I44" i="25" s="1"/>
  <c r="D123" i="25"/>
  <c r="D59" i="25"/>
  <c r="D27" i="25"/>
  <c r="D76" i="25"/>
  <c r="D126" i="25"/>
  <c r="I126" i="25" s="1"/>
  <c r="D141" i="25"/>
  <c r="D108" i="25"/>
  <c r="D91" i="25"/>
  <c r="D78" i="25"/>
  <c r="I78" i="25" s="1"/>
  <c r="D43" i="25"/>
  <c r="D46" i="25"/>
  <c r="D75" i="25"/>
  <c r="I75" i="25" s="1"/>
  <c r="D14" i="25"/>
  <c r="D143" i="25"/>
  <c r="D62" i="25"/>
  <c r="D110" i="25"/>
  <c r="E7" i="25"/>
  <c r="E105" i="25"/>
  <c r="E82" i="25"/>
  <c r="E116" i="25"/>
  <c r="E140" i="25"/>
  <c r="D52" i="25"/>
  <c r="D8" i="25"/>
  <c r="D119" i="25"/>
  <c r="I119" i="25" s="1"/>
  <c r="D104" i="25"/>
  <c r="I104" i="25" s="1"/>
  <c r="D115" i="25"/>
  <c r="D122" i="25"/>
  <c r="D74" i="25"/>
  <c r="I74" i="25" s="1"/>
  <c r="D83" i="25"/>
  <c r="I83" i="25" s="1"/>
  <c r="D88" i="25"/>
  <c r="D22" i="25"/>
  <c r="D80" i="25"/>
  <c r="D102" i="25"/>
  <c r="D26" i="25"/>
  <c r="I26" i="25" s="1"/>
  <c r="D99" i="25"/>
  <c r="D96" i="25"/>
  <c r="I96" i="25" s="1"/>
  <c r="D64" i="25"/>
  <c r="I64" i="25" s="1"/>
  <c r="D120" i="25"/>
  <c r="E98" i="25"/>
  <c r="E147" i="25"/>
  <c r="D23" i="25"/>
  <c r="D58" i="25"/>
  <c r="D63" i="25"/>
  <c r="D118" i="25"/>
  <c r="I118" i="25" s="1"/>
  <c r="D70" i="25"/>
  <c r="I70" i="25" s="1"/>
  <c r="D38" i="25"/>
  <c r="D33" i="25"/>
  <c r="D47" i="25"/>
  <c r="I47" i="25" s="1"/>
  <c r="D100" i="25"/>
  <c r="I100" i="25" s="1"/>
  <c r="D10" i="25"/>
  <c r="D72" i="25"/>
  <c r="D116" i="25"/>
  <c r="D15" i="25"/>
  <c r="I15" i="25" s="1"/>
  <c r="D127" i="25"/>
  <c r="D31" i="25"/>
  <c r="D144" i="25"/>
  <c r="I144" i="25" s="1"/>
  <c r="D84" i="25"/>
  <c r="I84" i="25" s="1"/>
  <c r="D136" i="25"/>
  <c r="D95" i="25"/>
  <c r="D125" i="25"/>
  <c r="I125" i="25" s="1"/>
  <c r="D56" i="25"/>
  <c r="D134" i="25"/>
  <c r="I134" i="25" s="1"/>
  <c r="D86" i="25"/>
  <c r="D54" i="25"/>
  <c r="I54" i="25" s="1"/>
  <c r="D111" i="25"/>
  <c r="D42" i="25"/>
  <c r="D132" i="25"/>
  <c r="I132" i="25" s="1"/>
  <c r="D68" i="25"/>
  <c r="I68" i="25" s="1"/>
  <c r="D81" i="25"/>
  <c r="D82" i="25"/>
  <c r="D101" i="25"/>
  <c r="I101" i="25" s="1"/>
  <c r="D129" i="25"/>
  <c r="D41" i="25"/>
  <c r="D50" i="25"/>
  <c r="D29" i="25"/>
  <c r="I29" i="25" s="1"/>
  <c r="D117" i="25"/>
  <c r="I117" i="25" s="1"/>
  <c r="D32" i="25"/>
  <c r="D97" i="25"/>
  <c r="D148" i="25"/>
  <c r="I148" i="25" s="1"/>
  <c r="D66" i="25"/>
  <c r="I66" i="25" s="1"/>
  <c r="D142" i="25"/>
  <c r="D57" i="25"/>
  <c r="D13" i="25"/>
  <c r="D113" i="25"/>
  <c r="I113" i="25" s="1"/>
  <c r="D17" i="25"/>
  <c r="D109" i="25"/>
  <c r="D135" i="25"/>
  <c r="I135" i="25" s="1"/>
  <c r="D39" i="25"/>
  <c r="I39" i="25" s="1"/>
  <c r="D19" i="25"/>
  <c r="D133" i="25"/>
  <c r="D37" i="25"/>
  <c r="I37" i="25" s="1"/>
  <c r="D89" i="25"/>
  <c r="I89" i="25" s="1"/>
  <c r="D51" i="25"/>
  <c r="D48" i="25"/>
  <c r="D67" i="25"/>
  <c r="I67" i="25" s="1"/>
  <c r="D65" i="25"/>
  <c r="I65" i="25" s="1"/>
  <c r="D35" i="25"/>
  <c r="D130" i="25"/>
  <c r="D128" i="25"/>
  <c r="I128" i="25" s="1"/>
  <c r="D87" i="25"/>
  <c r="I87" i="25" s="1"/>
  <c r="D9" i="25"/>
  <c r="D25" i="25"/>
  <c r="D21" i="25"/>
  <c r="D45" i="25"/>
  <c r="I45" i="25" s="1"/>
  <c r="D18" i="25"/>
  <c r="D112" i="25"/>
  <c r="D85" i="25"/>
  <c r="D77" i="25"/>
  <c r="I77" i="25" s="1"/>
  <c r="D146" i="25"/>
  <c r="I146" i="25" s="1"/>
  <c r="D49" i="25"/>
  <c r="D69" i="25"/>
  <c r="D34" i="25"/>
  <c r="D53" i="25"/>
  <c r="D16" i="25"/>
  <c r="D71" i="25"/>
  <c r="I71" i="25" s="1"/>
  <c r="D145" i="25"/>
  <c r="I145" i="25" s="1"/>
  <c r="I25" i="25" l="1"/>
  <c r="I8" i="25"/>
  <c r="I22" i="25"/>
  <c r="I86" i="25"/>
  <c r="I109" i="25"/>
  <c r="I55" i="25"/>
  <c r="I122" i="25"/>
  <c r="I49" i="25"/>
  <c r="I97" i="25"/>
  <c r="I53" i="25"/>
  <c r="I50" i="25"/>
  <c r="I33" i="25"/>
  <c r="I48" i="25"/>
  <c r="I19" i="25"/>
  <c r="I88" i="25"/>
  <c r="I108" i="25"/>
  <c r="I9" i="25"/>
  <c r="I81" i="25"/>
  <c r="I72" i="25"/>
  <c r="I59" i="25"/>
  <c r="I10" i="25"/>
  <c r="I63" i="25"/>
  <c r="I127" i="25"/>
  <c r="I130" i="25"/>
  <c r="I57" i="25"/>
  <c r="I56" i="25"/>
  <c r="I43" i="25"/>
  <c r="I123" i="25"/>
  <c r="I12" i="25"/>
  <c r="I58" i="25"/>
  <c r="I111" i="25"/>
  <c r="I52" i="25"/>
  <c r="I34" i="25"/>
  <c r="I23" i="25"/>
  <c r="I99" i="25"/>
  <c r="I133" i="25"/>
  <c r="I17" i="25"/>
  <c r="I16" i="25"/>
  <c r="I46" i="25"/>
  <c r="I35" i="25"/>
  <c r="I95" i="25"/>
  <c r="I120" i="25"/>
  <c r="I142" i="25"/>
  <c r="I21" i="25"/>
  <c r="I28" i="25"/>
  <c r="I18" i="25"/>
  <c r="I143" i="25"/>
  <c r="I69" i="25"/>
  <c r="I80" i="25"/>
  <c r="I62" i="25"/>
  <c r="I51" i="25"/>
  <c r="I115" i="25"/>
  <c r="I136" i="25"/>
  <c r="I102" i="25"/>
  <c r="I141" i="25"/>
  <c r="I110" i="25"/>
  <c r="I41" i="25"/>
  <c r="I32" i="25"/>
  <c r="I38" i="25"/>
  <c r="I27" i="25"/>
  <c r="I107" i="25"/>
  <c r="I112" i="25"/>
  <c r="I129" i="25"/>
  <c r="I13" i="25"/>
  <c r="I85" i="25"/>
  <c r="I76" i="25"/>
  <c r="I42" i="25"/>
  <c r="I31" i="25"/>
  <c r="I91" i="25"/>
  <c r="I82" i="25"/>
  <c r="I98" i="25"/>
  <c r="I147" i="25"/>
  <c r="I140" i="25"/>
  <c r="I116" i="25"/>
  <c r="D105" i="25"/>
  <c r="F4" i="25"/>
  <c r="I105" i="25" l="1"/>
  <c r="F7" i="25"/>
  <c r="L5" i="19" l="1"/>
  <c r="AI5" i="19" s="1"/>
  <c r="M5" i="1"/>
  <c r="AI5" i="1" s="1"/>
  <c r="D4" i="26" l="1"/>
  <c r="I4" i="26" s="1"/>
  <c r="D4" i="16"/>
  <c r="I4" i="16" s="1"/>
  <c r="H4" i="25"/>
  <c r="D4" i="25" l="1"/>
  <c r="I4" i="25" s="1"/>
  <c r="H7" i="25"/>
  <c r="D7" i="25" l="1"/>
  <c r="I7" i="25" s="1"/>
</calcChain>
</file>

<file path=xl/sharedStrings.xml><?xml version="1.0" encoding="utf-8"?>
<sst xmlns="http://schemas.openxmlformats.org/spreadsheetml/2006/main" count="4933" uniqueCount="400">
  <si>
    <t>батончик злаковый</t>
  </si>
  <si>
    <t>апельсин</t>
  </si>
  <si>
    <t>нектар плодовый</t>
  </si>
  <si>
    <t>печенье</t>
  </si>
  <si>
    <t>КОЛИЧЕСТВО ДЕТЕЙ</t>
  </si>
  <si>
    <t>Выход,гр</t>
  </si>
  <si>
    <t>200</t>
  </si>
  <si>
    <t>100</t>
  </si>
  <si>
    <t>150/5</t>
  </si>
  <si>
    <t>30</t>
  </si>
  <si>
    <t>50/50</t>
  </si>
  <si>
    <t xml:space="preserve">батон </t>
  </si>
  <si>
    <t>кг</t>
  </si>
  <si>
    <t xml:space="preserve">хлеб пшеничный </t>
  </si>
  <si>
    <t>сухари панировочные</t>
  </si>
  <si>
    <t>Мясо</t>
  </si>
  <si>
    <t xml:space="preserve">говядина (котлетное мясо) </t>
  </si>
  <si>
    <t>говядина лопатка б/к</t>
  </si>
  <si>
    <t>куриная грудка</t>
  </si>
  <si>
    <t>хинкали п/ф из говядины</t>
  </si>
  <si>
    <t>Рыба</t>
  </si>
  <si>
    <t>горбуша ПБГ с/м</t>
  </si>
  <si>
    <t>минтай б/г с/м</t>
  </si>
  <si>
    <t>Сыпучка</t>
  </si>
  <si>
    <t>вермишель</t>
  </si>
  <si>
    <t>геркулес</t>
  </si>
  <si>
    <t>горох</t>
  </si>
  <si>
    <t>гречневая крупа</t>
  </si>
  <si>
    <t>кукурузная крупа</t>
  </si>
  <si>
    <t>макаронные изделия</t>
  </si>
  <si>
    <t>манная крупа</t>
  </si>
  <si>
    <t>перловая крупа</t>
  </si>
  <si>
    <t>полбяная крупа</t>
  </si>
  <si>
    <t>пшеничная крупа</t>
  </si>
  <si>
    <t>пшено</t>
  </si>
  <si>
    <t>рис</t>
  </si>
  <si>
    <t>мука пшеничная в/с</t>
  </si>
  <si>
    <t>сахарный песок</t>
  </si>
  <si>
    <t>соль</t>
  </si>
  <si>
    <t>ячневая крупа</t>
  </si>
  <si>
    <t xml:space="preserve">Масло / сыр </t>
  </si>
  <si>
    <t>масло растительное</t>
  </si>
  <si>
    <t>масло сливочное</t>
  </si>
  <si>
    <t>сыр голландский</t>
  </si>
  <si>
    <t>молоко 2,5%</t>
  </si>
  <si>
    <t>л</t>
  </si>
  <si>
    <t>катык 2,5%</t>
  </si>
  <si>
    <t>ряженка 2,5%</t>
  </si>
  <si>
    <t xml:space="preserve">йогурт фруктов </t>
  </si>
  <si>
    <t>творог 5%</t>
  </si>
  <si>
    <t>сметана 15%</t>
  </si>
  <si>
    <t>Консервы</t>
  </si>
  <si>
    <t>зеленый горошек к/с</t>
  </si>
  <si>
    <t xml:space="preserve">молоко сгущенное  </t>
  </si>
  <si>
    <t>огурцы соленые</t>
  </si>
  <si>
    <t>повидло</t>
  </si>
  <si>
    <t>томатная паста</t>
  </si>
  <si>
    <t xml:space="preserve">чай весовой </t>
  </si>
  <si>
    <t>какао</t>
  </si>
  <si>
    <t>кисель</t>
  </si>
  <si>
    <t>кофейный напиток</t>
  </si>
  <si>
    <t>Фрукты</t>
  </si>
  <si>
    <t>банан</t>
  </si>
  <si>
    <t>мандарины</t>
  </si>
  <si>
    <t>лимон</t>
  </si>
  <si>
    <t>яблоки свежие</t>
  </si>
  <si>
    <t>ассорти для компота (сухофрукты)</t>
  </si>
  <si>
    <t>изюм</t>
  </si>
  <si>
    <t>курага</t>
  </si>
  <si>
    <t>урюк</t>
  </si>
  <si>
    <t>шиповник</t>
  </si>
  <si>
    <t>зеленый горошек с/м</t>
  </si>
  <si>
    <t>капуста свежая</t>
  </si>
  <si>
    <t>картофель</t>
  </si>
  <si>
    <t>лук репчатый</t>
  </si>
  <si>
    <t>морковь</t>
  </si>
  <si>
    <t>огурцы св.</t>
  </si>
  <si>
    <t>свекла</t>
  </si>
  <si>
    <t>томаты св.</t>
  </si>
  <si>
    <t>фасоль стручковая с/м</t>
  </si>
  <si>
    <t>мексиканс смесь с/м</t>
  </si>
  <si>
    <t xml:space="preserve">вафли </t>
  </si>
  <si>
    <t>шт</t>
  </si>
  <si>
    <t>Яйцо</t>
  </si>
  <si>
    <t>яйцо куриное</t>
  </si>
  <si>
    <t>60</t>
  </si>
  <si>
    <t>пельмени ПФ</t>
  </si>
  <si>
    <t>50/150</t>
  </si>
  <si>
    <t>Чай с сахаром</t>
  </si>
  <si>
    <t>Пюре картофельное</t>
  </si>
  <si>
    <t>груши</t>
  </si>
  <si>
    <t>11-18</t>
  </si>
  <si>
    <t>капуста морская сушеная</t>
  </si>
  <si>
    <t>сосиски</t>
  </si>
  <si>
    <t>колбаса п/к "Халяль"</t>
  </si>
  <si>
    <t>капуста св.очищенная</t>
  </si>
  <si>
    <t>картофель св. очищенный</t>
  </si>
  <si>
    <t>лук репчатый св.очищенный</t>
  </si>
  <si>
    <t>морковь св.очищенная</t>
  </si>
  <si>
    <t>свекла св.очищенная</t>
  </si>
  <si>
    <t>Полуфабрикаты</t>
  </si>
  <si>
    <t>кефир 2,5%</t>
  </si>
  <si>
    <t>фасоль к/с</t>
  </si>
  <si>
    <t>компотная смесь с/м</t>
  </si>
  <si>
    <t>кабачки с/м</t>
  </si>
  <si>
    <t>капуста цветная с/м</t>
  </si>
  <si>
    <t>брокколи с/м</t>
  </si>
  <si>
    <t>перец болг.красный</t>
  </si>
  <si>
    <t>фарш куриный</t>
  </si>
  <si>
    <t>рыбные консервы</t>
  </si>
  <si>
    <t>кукуруза с/м</t>
  </si>
  <si>
    <t>вишня с/м</t>
  </si>
  <si>
    <t>клюква с/м</t>
  </si>
  <si>
    <t xml:space="preserve">Расход продуктов питания в образовательных учереждениях  </t>
  </si>
  <si>
    <t>150/3</t>
  </si>
  <si>
    <t xml:space="preserve">Чай с сахаром </t>
  </si>
  <si>
    <t>Кисель</t>
  </si>
  <si>
    <t>индейка грудка филе</t>
  </si>
  <si>
    <t>чай с сахаром</t>
  </si>
  <si>
    <t xml:space="preserve">квашеная капуста </t>
  </si>
  <si>
    <t xml:space="preserve">Овощи / зелень </t>
  </si>
  <si>
    <t>капуста квашеная</t>
  </si>
  <si>
    <t>Овощи / зелень</t>
  </si>
  <si>
    <t xml:space="preserve">капуста квашеная </t>
  </si>
  <si>
    <t>ИТОГО</t>
  </si>
  <si>
    <t>50</t>
  </si>
  <si>
    <t>ДЕНЬ 1 неделя 1</t>
  </si>
  <si>
    <t>ДЕНЬ 2 неделя 1</t>
  </si>
  <si>
    <t>ДЕНЬ 3 неделя 1</t>
  </si>
  <si>
    <t>ДЕНЬ 4 неделя 1</t>
  </si>
  <si>
    <t>ДЕНЬ 5 неделя 1</t>
  </si>
  <si>
    <t>итого за 6 дней 1 неделя</t>
  </si>
  <si>
    <t>ДЕНЬ 1 неделя 2</t>
  </si>
  <si>
    <t>ДЕНЬ 2 неделя 2</t>
  </si>
  <si>
    <t>ДЕНЬ 3 неделя 2</t>
  </si>
  <si>
    <t>ДЕНЬ 4 неделя 2</t>
  </si>
  <si>
    <t>ДЕНЬ 5 неделя 2</t>
  </si>
  <si>
    <t>ДЕНЬ 6 неделя 2</t>
  </si>
  <si>
    <t>итого за 6 дней 2 неделя</t>
  </si>
  <si>
    <t>ИТОГО ЗА 12 дней</t>
  </si>
  <si>
    <t>ДЕНЬ 6 неделя 1</t>
  </si>
  <si>
    <t>50/200</t>
  </si>
  <si>
    <t>180</t>
  </si>
  <si>
    <t>Печенье</t>
  </si>
  <si>
    <t>ВСЕГО ЗА ДЕНЬ расход продуктов по всем рационам</t>
  </si>
  <si>
    <t>ВСЕГО ЗА неделю расход продуктов по всем рационам</t>
  </si>
  <si>
    <t>хлеб ржаной</t>
  </si>
  <si>
    <t>Хлеб пшеничн /ржаной</t>
  </si>
  <si>
    <t xml:space="preserve">Хлеб ржаной </t>
  </si>
  <si>
    <t>Хлеб ржаной</t>
  </si>
  <si>
    <t xml:space="preserve">Хлеб пшенич /ржаной </t>
  </si>
  <si>
    <t>10</t>
  </si>
  <si>
    <t>20</t>
  </si>
  <si>
    <t>7-11</t>
  </si>
  <si>
    <t>Компот из св яблок</t>
  </si>
  <si>
    <t>сыр порционно</t>
  </si>
  <si>
    <t>котлета из мяса кур</t>
  </si>
  <si>
    <t>90</t>
  </si>
  <si>
    <t>чай с сахаром с лимоном</t>
  </si>
  <si>
    <t>190/10</t>
  </si>
  <si>
    <t>185/10/5</t>
  </si>
  <si>
    <t>макаронные изд отвар с маслом</t>
  </si>
  <si>
    <t>фрукт ЯБЛОКО</t>
  </si>
  <si>
    <t>напиток из шиповника</t>
  </si>
  <si>
    <t xml:space="preserve">хлеб ржаной </t>
  </si>
  <si>
    <t>Пюре картоф с маслом слив</t>
  </si>
  <si>
    <t>напиток ацидофильный</t>
  </si>
  <si>
    <t xml:space="preserve">напиток ацидофильный </t>
  </si>
  <si>
    <t>Чай с сахаром с яблоком</t>
  </si>
  <si>
    <t>180/3</t>
  </si>
  <si>
    <t>Вафли</t>
  </si>
  <si>
    <t>пряник</t>
  </si>
  <si>
    <t>батончик злак</t>
  </si>
  <si>
    <t>180/10/10</t>
  </si>
  <si>
    <t>чай с сахаром и яблоками</t>
  </si>
  <si>
    <t xml:space="preserve">чай с сахаром </t>
  </si>
  <si>
    <t>макарон идел отварные с иаслом слив</t>
  </si>
  <si>
    <t>60/40</t>
  </si>
  <si>
    <t>овощи тушеные с мясом</t>
  </si>
  <si>
    <r>
      <t xml:space="preserve">Кол-во учащихся 1 - 4 кл </t>
    </r>
    <r>
      <rPr>
        <b/>
        <sz val="11"/>
        <color indexed="8"/>
        <rFont val="Calibri"/>
        <family val="2"/>
        <charset val="204"/>
      </rPr>
      <t>КОТЛЕТА</t>
    </r>
  </si>
  <si>
    <t>мармелад</t>
  </si>
  <si>
    <t>напиток из свежих фруктов</t>
  </si>
  <si>
    <t>0,048</t>
  </si>
  <si>
    <t>компот из сухофруктов</t>
  </si>
  <si>
    <t>куры/цыплята потрош</t>
  </si>
  <si>
    <t>булоч/выпечка готов с х/ком</t>
  </si>
  <si>
    <t>Молочка</t>
  </si>
  <si>
    <t>индейка бедро филе</t>
  </si>
  <si>
    <t>куры/цыплята потрош.</t>
  </si>
  <si>
    <t>яневая крупа</t>
  </si>
  <si>
    <t>лапша домашняя п/ф</t>
  </si>
  <si>
    <t>дрожжи сухие</t>
  </si>
  <si>
    <t>хлебцы</t>
  </si>
  <si>
    <t>кукуруза к/с</t>
  </si>
  <si>
    <t>икра кабачк/икра баклажан</t>
  </si>
  <si>
    <t>цикорий</t>
  </si>
  <si>
    <t>Сухофрукты</t>
  </si>
  <si>
    <t>Хлеб</t>
  </si>
  <si>
    <t>Напитки</t>
  </si>
  <si>
    <t>смородина в ассорт с/м</t>
  </si>
  <si>
    <t>облепиха с/м</t>
  </si>
  <si>
    <t>Кондитерка</t>
  </si>
  <si>
    <t>блины п/ф</t>
  </si>
  <si>
    <t>крекер</t>
  </si>
  <si>
    <t>сушки</t>
  </si>
  <si>
    <t>выпечка п/ф со склада</t>
  </si>
  <si>
    <t>Сок</t>
  </si>
  <si>
    <t>нектоар плодовый</t>
  </si>
  <si>
    <t>сок 0,125л или 0,2л</t>
  </si>
  <si>
    <t>Овощи заморозка</t>
  </si>
  <si>
    <t>тыква</t>
  </si>
  <si>
    <t xml:space="preserve">ежики мясные с рисом </t>
  </si>
  <si>
    <t>фрикадельки куриные</t>
  </si>
  <si>
    <t>лапша доиашняя п/ф</t>
  </si>
  <si>
    <t xml:space="preserve">Сок </t>
  </si>
  <si>
    <t>икра кабачк/икра баклаж</t>
  </si>
  <si>
    <t>индека бедро филе</t>
  </si>
  <si>
    <t>икра кабачк/ икра баклажан</t>
  </si>
  <si>
    <t>блины с/м</t>
  </si>
  <si>
    <t>булоч/ выпечка готов с х/ком</t>
  </si>
  <si>
    <t>икра кабач/икра баклаж</t>
  </si>
  <si>
    <t xml:space="preserve">сок </t>
  </si>
  <si>
    <t>булоч/выпечка готов с х/клм</t>
  </si>
  <si>
    <t>колбаса п/к Халяль</t>
  </si>
  <si>
    <t>сок 0,125л или сок 0,2л</t>
  </si>
  <si>
    <t>сушка</t>
  </si>
  <si>
    <t>куры/птица потрош</t>
  </si>
  <si>
    <t>куриное бедро</t>
  </si>
  <si>
    <t>фарш говяжий</t>
  </si>
  <si>
    <t>фарш минтая</t>
  </si>
  <si>
    <t>Овощи очищ ПФ</t>
  </si>
  <si>
    <t xml:space="preserve">фрикадельки мясные </t>
  </si>
  <si>
    <t xml:space="preserve">биточки рыбные </t>
  </si>
  <si>
    <t xml:space="preserve">котлеты из говядины "Пожарские"  </t>
  </si>
  <si>
    <t>бифштекс из говядины</t>
  </si>
  <si>
    <t xml:space="preserve">котлеты "Аппетитные" мясо-куриные  </t>
  </si>
  <si>
    <t xml:space="preserve">Овощи очищенные </t>
  </si>
  <si>
    <t>булоч/выпечка с х/ком</t>
  </si>
  <si>
    <t xml:space="preserve"> фарш говяжий</t>
  </si>
  <si>
    <t>биточки рыбные</t>
  </si>
  <si>
    <t>Овощи очищенные</t>
  </si>
  <si>
    <t>котлеты из мяса кур</t>
  </si>
  <si>
    <t>ИЛИ СОСИСКИ Халяль  отварные</t>
  </si>
  <si>
    <t>12-18</t>
  </si>
  <si>
    <t>30/35</t>
  </si>
  <si>
    <t>гуляш из говядины</t>
  </si>
  <si>
    <t>20/40</t>
  </si>
  <si>
    <t>40/0</t>
  </si>
  <si>
    <t>20/30</t>
  </si>
  <si>
    <t>Чай с сахаром с лимоном</t>
  </si>
  <si>
    <t>плов из говядины с рисом</t>
  </si>
  <si>
    <t>195/5</t>
  </si>
  <si>
    <t>30/40</t>
  </si>
  <si>
    <t xml:space="preserve"> </t>
  </si>
  <si>
    <r>
      <t xml:space="preserve">Кол-во учащихся 5-11 кл </t>
    </r>
    <r>
      <rPr>
        <b/>
        <sz val="11"/>
        <color indexed="8"/>
        <rFont val="Calibri"/>
        <family val="2"/>
        <charset val="204"/>
      </rPr>
      <t>КОТЛЕТА</t>
    </r>
  </si>
  <si>
    <r>
      <t xml:space="preserve">Кол-во учащихся 1 - 4 кл </t>
    </r>
    <r>
      <rPr>
        <b/>
        <sz val="12"/>
        <color indexed="8"/>
        <rFont val="Calibri"/>
        <family val="2"/>
        <charset val="204"/>
      </rPr>
      <t xml:space="preserve">  ЗАПЕКАНКА </t>
    </r>
  </si>
  <si>
    <t>сосиски отварные</t>
  </si>
  <si>
    <t>ВСЕГО ЗА 12 ДНЕЙ расход продуктов по всем рационам</t>
  </si>
  <si>
    <t>40</t>
  </si>
  <si>
    <t>1</t>
  </si>
  <si>
    <t>печенье 0,33</t>
  </si>
  <si>
    <t>150</t>
  </si>
  <si>
    <r>
      <t xml:space="preserve">Кол-во учащихся 5-11 кл </t>
    </r>
    <r>
      <rPr>
        <b/>
        <sz val="12"/>
        <color indexed="8"/>
        <rFont val="Calibri"/>
        <family val="2"/>
        <charset val="204"/>
      </rPr>
      <t xml:space="preserve"> </t>
    </r>
  </si>
  <si>
    <t>печенье /крекер/</t>
  </si>
  <si>
    <t>булочка готовая х/з</t>
  </si>
  <si>
    <t>пряники</t>
  </si>
  <si>
    <t>35</t>
  </si>
  <si>
    <t>булочка готов с х/к</t>
  </si>
  <si>
    <t>чай с сахаром с яблоком</t>
  </si>
  <si>
    <t>25/20</t>
  </si>
  <si>
    <t>какао с молоком</t>
  </si>
  <si>
    <t>0/30</t>
  </si>
  <si>
    <t>30/30</t>
  </si>
  <si>
    <t>Меню с 1 по 4 класс   66,76 РУБ</t>
  </si>
  <si>
    <t>Меню с 1 по 4 класс  66,76 РУБ</t>
  </si>
  <si>
    <t>каша дружба молоч с масл слив</t>
  </si>
  <si>
    <t>Меню с 1 по 4 класс  66,76  РУБ</t>
  </si>
  <si>
    <t>гуляш из отварной говядины</t>
  </si>
  <si>
    <t>каша гречневая с масл слив</t>
  </si>
  <si>
    <t>салат из зел горошка к/с допгарнир</t>
  </si>
  <si>
    <t>салат из зелен горошка к/с допгарнир</t>
  </si>
  <si>
    <t>каша дружба с масл слив</t>
  </si>
  <si>
    <t>0/40</t>
  </si>
  <si>
    <t>салат из отварной свеклы</t>
  </si>
  <si>
    <t>шницель куриный</t>
  </si>
  <si>
    <t>15</t>
  </si>
  <si>
    <t>салат из квашенной капусты</t>
  </si>
  <si>
    <t>рис отварной с масл слив</t>
  </si>
  <si>
    <t>квашенная капуста допгарнир</t>
  </si>
  <si>
    <t>пельмени ПФ с маслом слив</t>
  </si>
  <si>
    <t>каша пшенная мол с масл слив</t>
  </si>
  <si>
    <t>чай витам с шиповником</t>
  </si>
  <si>
    <t>Меню с 1 по 4 класс   66,76  РУБ</t>
  </si>
  <si>
    <t>капуста тушеная допгарнир</t>
  </si>
  <si>
    <t>рыба горбуша туш с овощами в томате</t>
  </si>
  <si>
    <t>салат из отварной моркови и свеклы с зел горош к/с</t>
  </si>
  <si>
    <t>котлеты Аппетитные</t>
  </si>
  <si>
    <r>
      <t>ИТОГО Кол-во учащихся</t>
    </r>
    <r>
      <rPr>
        <b/>
        <sz val="8"/>
        <color theme="1"/>
        <rFont val="Calibri"/>
        <family val="2"/>
        <charset val="204"/>
        <scheme val="minor"/>
      </rPr>
      <t xml:space="preserve"> 1 - 4 кл                           66,76  РУБ</t>
    </r>
  </si>
  <si>
    <t>ИТОГО   Кол-во учащихся   1 - 4 кл                                        66,76  РУБ</t>
  </si>
  <si>
    <t>сырники ПФ</t>
  </si>
  <si>
    <t>75</t>
  </si>
  <si>
    <t>шоколад</t>
  </si>
  <si>
    <t>ИЛИ!!! запеканка из творога</t>
  </si>
  <si>
    <r>
      <t xml:space="preserve">Кол-во учащихся 5-11 кл </t>
    </r>
    <r>
      <rPr>
        <b/>
        <sz val="12"/>
        <color indexed="8"/>
        <rFont val="Calibri"/>
        <family val="2"/>
        <charset val="204"/>
      </rPr>
      <t xml:space="preserve"> СЫРНИКИ ПФ</t>
    </r>
  </si>
  <si>
    <r>
      <t xml:space="preserve">Кол-во учащихся 1 - 4 кл </t>
    </r>
    <r>
      <rPr>
        <b/>
        <sz val="12"/>
        <color indexed="8"/>
        <rFont val="Calibri"/>
        <family val="2"/>
        <charset val="204"/>
      </rPr>
      <t>СЫРНИКИ ПФ</t>
    </r>
  </si>
  <si>
    <r>
      <t xml:space="preserve">Кол-во учащихся 5-11 кл </t>
    </r>
    <r>
      <rPr>
        <b/>
        <sz val="12"/>
        <color indexed="8"/>
        <rFont val="Calibri"/>
        <family val="2"/>
        <charset val="204"/>
      </rPr>
      <t xml:space="preserve"> ЗАПЕКАНКА</t>
    </r>
  </si>
  <si>
    <t>сырники из творога ПФ</t>
  </si>
  <si>
    <r>
      <t xml:space="preserve">Кол-во учащихся 1 - 4 кл </t>
    </r>
    <r>
      <rPr>
        <b/>
        <sz val="12"/>
        <color indexed="8"/>
        <rFont val="Calibri"/>
        <family val="2"/>
        <charset val="204"/>
      </rPr>
      <t xml:space="preserve"> ИЛИ!!!  СОСИСКА</t>
    </r>
  </si>
  <si>
    <r>
      <t xml:space="preserve">Кол-во учащихся 5-11 кл </t>
    </r>
    <r>
      <rPr>
        <b/>
        <sz val="12"/>
        <color indexed="8"/>
        <rFont val="Calibri"/>
        <family val="2"/>
        <charset val="204"/>
      </rPr>
      <t xml:space="preserve"> ИЛИ!!!  СОСИСКА </t>
    </r>
  </si>
  <si>
    <t xml:space="preserve">Кол-во учащихся 5-11 кл </t>
  </si>
  <si>
    <r>
      <t xml:space="preserve">Кол-во учащихся 1 - 4 кл </t>
    </r>
    <r>
      <rPr>
        <b/>
        <sz val="10"/>
        <color indexed="8"/>
        <rFont val="Calibri"/>
        <family val="2"/>
        <charset val="204"/>
      </rPr>
      <t>ПЕЛЬМЕНИ ПФ</t>
    </r>
  </si>
  <si>
    <r>
      <t xml:space="preserve">Кол-во учащихся 1 - 4 кл ИЛИ!!! </t>
    </r>
    <r>
      <rPr>
        <b/>
        <sz val="12"/>
        <color indexed="8"/>
        <rFont val="Calibri"/>
        <family val="2"/>
        <charset val="204"/>
      </rPr>
      <t xml:space="preserve"> </t>
    </r>
    <r>
      <rPr>
        <b/>
        <sz val="10"/>
        <color indexed="8"/>
        <rFont val="Calibri"/>
        <family val="2"/>
        <charset val="204"/>
      </rPr>
      <t>ТЕФТЕЛИ с макаронами</t>
    </r>
  </si>
  <si>
    <t>макароны отварные</t>
  </si>
  <si>
    <t>ИЛИ  тефтели мясные в смет-том соусе</t>
  </si>
  <si>
    <r>
      <t xml:space="preserve">Кол-во учащихся 5-11 кл </t>
    </r>
    <r>
      <rPr>
        <b/>
        <sz val="10"/>
        <color indexed="8"/>
        <rFont val="Calibri"/>
        <family val="2"/>
        <charset val="204"/>
      </rPr>
      <t>ПЕЛЬМЕНИ ПФ</t>
    </r>
  </si>
  <si>
    <r>
      <t xml:space="preserve">Кол-во учащихся 5-11 кл ИЛИ!!! </t>
    </r>
    <r>
      <rPr>
        <b/>
        <sz val="12"/>
        <color indexed="8"/>
        <rFont val="Calibri"/>
        <family val="2"/>
        <charset val="204"/>
      </rPr>
      <t xml:space="preserve"> </t>
    </r>
    <r>
      <rPr>
        <b/>
        <sz val="10"/>
        <color indexed="8"/>
        <rFont val="Calibri"/>
        <family val="2"/>
        <charset val="204"/>
      </rPr>
      <t>ТЕФТЕЛИ с макаронами</t>
    </r>
  </si>
  <si>
    <t>биточки рыбные  ПФ</t>
  </si>
  <si>
    <t>Кол-во учащихся 1 - 4 кл БИТОЧКИ на минтае</t>
  </si>
  <si>
    <r>
      <t xml:space="preserve">Кол-во учащихся 1 - 4 кл </t>
    </r>
    <r>
      <rPr>
        <b/>
        <sz val="12"/>
        <color indexed="8"/>
        <rFont val="Calibri"/>
        <family val="2"/>
        <charset val="204"/>
      </rPr>
      <t xml:space="preserve">  БИТОЧКИ ПФ</t>
    </r>
  </si>
  <si>
    <t>Кол-во учащихся 5-11 кл БИТОЧКИ на минтае</t>
  </si>
  <si>
    <r>
      <t xml:space="preserve">Кол-во учащихся 5-11 кл </t>
    </r>
    <r>
      <rPr>
        <b/>
        <sz val="12"/>
        <color indexed="8"/>
        <rFont val="Calibri"/>
        <family val="2"/>
        <charset val="204"/>
      </rPr>
      <t xml:space="preserve">  БИТОЧКИ ПФ</t>
    </r>
  </si>
  <si>
    <r>
      <t>Кол-во учащихся 1 - 4 кл</t>
    </r>
    <r>
      <rPr>
        <b/>
        <sz val="10"/>
        <color indexed="8"/>
        <rFont val="Calibri"/>
        <family val="2"/>
        <charset val="204"/>
      </rPr>
      <t xml:space="preserve"> СОСИСКА</t>
    </r>
  </si>
  <si>
    <t>ИЛИ!!! Птица запеченная</t>
  </si>
  <si>
    <r>
      <t xml:space="preserve">Кол-во учащихся 1 - 4 кл </t>
    </r>
    <r>
      <rPr>
        <b/>
        <sz val="12"/>
        <color indexed="8"/>
        <rFont val="Calibri"/>
        <family val="2"/>
        <charset val="204"/>
      </rPr>
      <t xml:space="preserve">  ПТИЦА запечен</t>
    </r>
  </si>
  <si>
    <r>
      <t>Кол-во учащихся 5-11 кл</t>
    </r>
    <r>
      <rPr>
        <b/>
        <sz val="10"/>
        <color indexed="8"/>
        <rFont val="Calibri"/>
        <family val="2"/>
        <charset val="204"/>
      </rPr>
      <t xml:space="preserve"> СОСИСКА</t>
    </r>
  </si>
  <si>
    <r>
      <t xml:space="preserve">Кол-во учащихся 5-11 кл </t>
    </r>
    <r>
      <rPr>
        <b/>
        <sz val="12"/>
        <color indexed="8"/>
        <rFont val="Calibri"/>
        <family val="2"/>
        <charset val="204"/>
      </rPr>
      <t xml:space="preserve">  ПТИЦА запечен</t>
    </r>
  </si>
  <si>
    <r>
      <t>Кол-во учащихся 5-11 кл</t>
    </r>
    <r>
      <rPr>
        <b/>
        <sz val="10"/>
        <color indexed="8"/>
        <rFont val="Calibri"/>
        <family val="2"/>
        <charset val="204"/>
      </rPr>
      <t xml:space="preserve"> </t>
    </r>
  </si>
  <si>
    <t xml:space="preserve">макароны отварные </t>
  </si>
  <si>
    <t xml:space="preserve">Кол-во учащихся   5-11 кл </t>
  </si>
  <si>
    <t>0/50</t>
  </si>
  <si>
    <t>25/30</t>
  </si>
  <si>
    <t xml:space="preserve">каша пшенная мол </t>
  </si>
  <si>
    <t>фрукт  ЯБЛОКО</t>
  </si>
  <si>
    <t>Пюре картоф с масл слив</t>
  </si>
  <si>
    <t>30/0</t>
  </si>
  <si>
    <t>тефтели кур с греч в смет томат соусе</t>
  </si>
  <si>
    <t>компот из св яблок</t>
  </si>
  <si>
    <t>каша вязкая гречневая с масл слив</t>
  </si>
  <si>
    <t>Компот из сухофруктов</t>
  </si>
  <si>
    <t>компот из урюка</t>
  </si>
  <si>
    <t>каша  ячневая с масл слив</t>
  </si>
  <si>
    <t>макарон изд  отварн с  маслом слив</t>
  </si>
  <si>
    <t>каша  геркулес с маслом слив</t>
  </si>
  <si>
    <t>Каша  манная с маслом слив</t>
  </si>
  <si>
    <t>каша  пшенная  с мас слив</t>
  </si>
  <si>
    <t>каша  рисовая с масл слив</t>
  </si>
  <si>
    <t>Каша  пшеничная  с маслом слив</t>
  </si>
  <si>
    <t>каша  гречневая с масл слив</t>
  </si>
  <si>
    <t>каша  Дружба с масл слив</t>
  </si>
  <si>
    <t>Меню на сумму         9,20  РУБ</t>
  </si>
  <si>
    <t xml:space="preserve">Меню с 5 по 11 класс  66,76  РУБ </t>
  </si>
  <si>
    <t xml:space="preserve">Меню КАШИ  НА молоке                          </t>
  </si>
  <si>
    <t>0</t>
  </si>
  <si>
    <t>Меню с 5 по 11 класс 66,76  РУБ</t>
  </si>
  <si>
    <t>Меню с 5 по 11 класс  66,76  РУБ</t>
  </si>
  <si>
    <r>
      <t xml:space="preserve">Кол-во учащихся 5-11 кл </t>
    </r>
    <r>
      <rPr>
        <b/>
        <sz val="12"/>
        <color indexed="8"/>
        <rFont val="Calibri"/>
        <family val="2"/>
        <charset val="204"/>
      </rPr>
      <t xml:space="preserve"> с ПФ</t>
    </r>
  </si>
  <si>
    <t xml:space="preserve">Меню с 5 по 11 класс   66,76  РУБ </t>
  </si>
  <si>
    <t>ИТОГО   Кол-во учащихся                   5-11  кл                           66,76  РУБ</t>
  </si>
  <si>
    <t>ИТОГО  Кол-во учащихся                        1 - 4 кл                            66,76 РУБ</t>
  </si>
  <si>
    <t xml:space="preserve">ИТОГО  Кол-во учащихся по меню на     КАШИ на молоке   </t>
  </si>
  <si>
    <t>Меню на сумму 9,20 РУБ</t>
  </si>
  <si>
    <t>ИТОГО  Кол-во учащихся по меню на           9,20 РУБ</t>
  </si>
  <si>
    <t xml:space="preserve">Меню с 5 по 11 класс  66,76 РУБ </t>
  </si>
  <si>
    <t xml:space="preserve">Меню с 5 по 11 класс  66,76 РУБ    </t>
  </si>
  <si>
    <r>
      <t>Кол-во учащихся                   5-11 кл</t>
    </r>
    <r>
      <rPr>
        <b/>
        <sz val="10"/>
        <color indexed="8"/>
        <rFont val="Calibri"/>
        <family val="2"/>
        <charset val="204"/>
      </rPr>
      <t xml:space="preserve"> </t>
    </r>
  </si>
  <si>
    <t>чай Витаминный</t>
  </si>
  <si>
    <t xml:space="preserve">Меню с 5 по 11 класс  66,76 РУБ   </t>
  </si>
  <si>
    <t xml:space="preserve">Меню с 5 по 11 класс  66,76  РУБ  </t>
  </si>
  <si>
    <t>ИТОГО  Кол-во учащихся  5-11 кл                                              66,76  РУБ</t>
  </si>
  <si>
    <t xml:space="preserve">ИТОГО  Кол-во учащихся по меню на     КАШИ на молоке </t>
  </si>
  <si>
    <r>
      <t xml:space="preserve">ИТОГО Кол-во учащихся               5 - 11 кл                                   </t>
    </r>
    <r>
      <rPr>
        <b/>
        <sz val="8"/>
        <color theme="1"/>
        <rFont val="Calibri"/>
        <family val="2"/>
        <charset val="204"/>
        <scheme val="minor"/>
      </rPr>
      <t xml:space="preserve">  66,76  РУБ </t>
    </r>
  </si>
  <si>
    <r>
      <t xml:space="preserve">ИТОГО  Кол-во учащихся по меню на         </t>
    </r>
    <r>
      <rPr>
        <b/>
        <sz val="8"/>
        <color indexed="8"/>
        <rFont val="Calibri"/>
        <family val="2"/>
        <charset val="204"/>
      </rPr>
      <t xml:space="preserve"> 9,20 РУБ</t>
    </r>
  </si>
  <si>
    <t>Меню ГПД на сумму 31,20 РУБ</t>
  </si>
  <si>
    <t>Меню   ГПД 31,20  РУБ</t>
  </si>
  <si>
    <t>Меню   ГПД  31,20  РУБ</t>
  </si>
  <si>
    <t>ИТОГО  Кол-во учащихся по меню   ГПД                 31,20 РУБ</t>
  </si>
  <si>
    <t>ИТОГО  Кол-во учащихся по меню на          ГПД 31,20  РУБ</t>
  </si>
  <si>
    <r>
      <t xml:space="preserve">ИТОГО  Кол-во учащихся по меню   </t>
    </r>
    <r>
      <rPr>
        <b/>
        <sz val="8"/>
        <color indexed="8"/>
        <rFont val="Calibri"/>
        <family val="2"/>
        <charset val="204"/>
      </rPr>
      <t>ГПД            31,2  РУБ</t>
    </r>
  </si>
  <si>
    <t>Щи из св. капусты с мясными фрик,со сметаной</t>
  </si>
  <si>
    <t>250/22/10</t>
  </si>
  <si>
    <t>Суп картоф с пшенной крупой на мясном бульоне с мясом говядины</t>
  </si>
  <si>
    <t>250/10</t>
  </si>
  <si>
    <t>Суп из овощей на курином бульоне с мясом птицы, со сметаной</t>
  </si>
  <si>
    <t>250/10/10</t>
  </si>
  <si>
    <t>Напиток из изюма</t>
  </si>
  <si>
    <t>Шулпа с говядинойи овощами</t>
  </si>
  <si>
    <t>250/25</t>
  </si>
  <si>
    <t>Рассольник ленинград с мясн фрикад, со сметаной</t>
  </si>
  <si>
    <t>Нариток из шиповника</t>
  </si>
  <si>
    <t>Суп картофельный с клецками и с мясом птицы</t>
  </si>
  <si>
    <t>Компот из изюма и яблок</t>
  </si>
  <si>
    <t>Борщ из свежей капусты с мясом птицы, со сметаной</t>
  </si>
  <si>
    <t>Солянка по-домашнему</t>
  </si>
  <si>
    <t>250</t>
  </si>
  <si>
    <t>Рассольник ленинград с куриными фрикад, со сметаной</t>
  </si>
  <si>
    <t>Суп картофельный с фасолью, с мясными фрикадельками</t>
  </si>
  <si>
    <t>250/22</t>
  </si>
  <si>
    <t>Суп-лапша домашняя с мясом птицы</t>
  </si>
  <si>
    <t>Чай с сахаром и лимоном</t>
  </si>
  <si>
    <t>Суп картоф. с горохом с мясными фрикад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</si>
</sst>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0"/>
    <numFmt numFmtId="166" formatCode="0.000"/>
    <numFmt numFmtId="167" formatCode="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ahoma"/>
      <family val="2"/>
      <charset val="204"/>
    </font>
    <font>
      <sz val="10"/>
      <color rgb="FF000000"/>
      <name val="Tahoma"/>
      <family val="2"/>
    </font>
    <font>
      <b/>
      <sz val="8"/>
      <color indexed="8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8.25"/>
      <name val="Tahoma"/>
      <family val="2"/>
      <charset val="204"/>
    </font>
    <font>
      <sz val="8.25"/>
      <name val="Tahoma"/>
      <family val="2"/>
      <charset val="204"/>
    </font>
    <font>
      <b/>
      <sz val="8"/>
      <color rgb="FF000000"/>
      <name val="Tahoma"/>
      <family val="2"/>
      <charset val="204"/>
    </font>
    <font>
      <sz val="8.5"/>
      <color theme="1"/>
      <name val="Tahoma"/>
      <family val="2"/>
      <charset val="204"/>
    </font>
    <font>
      <b/>
      <sz val="8.5"/>
      <color theme="1"/>
      <name val="Tahoma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0"/>
      <color rgb="FF000000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8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name val="Cambria"/>
      <family val="1"/>
      <charset val="204"/>
    </font>
    <font>
      <sz val="8.5"/>
      <color theme="1"/>
      <name val="Calibri"/>
      <family val="2"/>
      <charset val="204"/>
      <scheme val="minor"/>
    </font>
    <font>
      <sz val="8.5"/>
      <color rgb="FF000000"/>
      <name val="Tahoma"/>
      <family val="2"/>
    </font>
    <font>
      <b/>
      <sz val="8.5"/>
      <name val="Tahoma"/>
      <family val="2"/>
      <charset val="204"/>
    </font>
    <font>
      <b/>
      <sz val="8.5"/>
      <color rgb="FF000000"/>
      <name val="Tahoma"/>
      <family val="2"/>
      <charset val="204"/>
    </font>
    <font>
      <sz val="9"/>
      <name val="Tahoma"/>
      <family val="2"/>
      <charset val="204"/>
    </font>
    <font>
      <sz val="8.5"/>
      <color rgb="FF00000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8"/>
      <color rgb="FFFF0000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8"/>
      <name val="Tahoma"/>
      <family val="2"/>
      <charset val="204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color rgb="FFFF0000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8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4">
    <xf numFmtId="0" fontId="0" fillId="0" borderId="0" xfId="0"/>
    <xf numFmtId="0" fontId="4" fillId="0" borderId="1" xfId="0" applyNumberFormat="1" applyFont="1" applyBorder="1" applyAlignment="1" applyProtection="1">
      <alignment horizontal="center" vertical="center" readingOrder="1"/>
    </xf>
    <xf numFmtId="0" fontId="4" fillId="0" borderId="1" xfId="0" applyNumberFormat="1" applyFont="1" applyBorder="1" applyAlignment="1" applyProtection="1">
      <alignment horizontal="center" vertical="center" wrapText="1" readingOrder="1"/>
    </xf>
    <xf numFmtId="0" fontId="4" fillId="0" borderId="3" xfId="0" applyNumberFormat="1" applyFont="1" applyBorder="1" applyAlignment="1" applyProtection="1">
      <alignment horizontal="center" vertical="top" readingOrder="1"/>
    </xf>
    <xf numFmtId="0" fontId="4" fillId="0" borderId="3" xfId="0" applyNumberFormat="1" applyFont="1" applyBorder="1" applyAlignment="1" applyProtection="1">
      <alignment horizontal="center" vertical="top" wrapText="1" readingOrder="1"/>
    </xf>
    <xf numFmtId="0" fontId="0" fillId="0" borderId="0" xfId="0" applyAlignment="1">
      <alignment vertical="top"/>
    </xf>
    <xf numFmtId="0" fontId="4" fillId="0" borderId="3" xfId="0" applyNumberFormat="1" applyFont="1" applyBorder="1" applyAlignment="1" applyProtection="1">
      <alignment horizontal="center" vertical="center" readingOrder="1"/>
    </xf>
    <xf numFmtId="0" fontId="4" fillId="0" borderId="4" xfId="0" applyNumberFormat="1" applyFont="1" applyBorder="1" applyAlignment="1" applyProtection="1">
      <alignment horizontal="center" vertical="center" readingOrder="1"/>
    </xf>
    <xf numFmtId="0" fontId="4" fillId="0" borderId="3" xfId="0" applyNumberFormat="1" applyFont="1" applyBorder="1" applyAlignment="1" applyProtection="1">
      <alignment horizontal="center" vertical="center" wrapText="1" readingOrder="1"/>
    </xf>
    <xf numFmtId="0" fontId="0" fillId="0" borderId="0" xfId="0" applyFont="1"/>
    <xf numFmtId="0" fontId="8" fillId="0" borderId="3" xfId="0" applyNumberFormat="1" applyFont="1" applyBorder="1" applyAlignment="1" applyProtection="1">
      <alignment horizontal="center" vertical="center" readingOrder="1"/>
    </xf>
    <xf numFmtId="0" fontId="8" fillId="0" borderId="4" xfId="0" applyNumberFormat="1" applyFont="1" applyBorder="1" applyAlignment="1" applyProtection="1">
      <alignment horizontal="center" vertical="center" wrapText="1" readingOrder="1"/>
    </xf>
    <xf numFmtId="0" fontId="4" fillId="0" borderId="4" xfId="0" applyNumberFormat="1" applyFont="1" applyBorder="1" applyAlignment="1" applyProtection="1">
      <alignment horizontal="center" vertical="center" wrapText="1" readingOrder="1"/>
    </xf>
    <xf numFmtId="0" fontId="0" fillId="2" borderId="3" xfId="0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0" fontId="9" fillId="4" borderId="3" xfId="0" applyNumberFormat="1" applyFont="1" applyFill="1" applyBorder="1" applyAlignment="1" applyProtection="1">
      <alignment horizontal="right" vertical="center" readingOrder="1"/>
    </xf>
    <xf numFmtId="49" fontId="10" fillId="4" borderId="3" xfId="0" applyNumberFormat="1" applyFont="1" applyFill="1" applyBorder="1" applyAlignment="1" applyProtection="1">
      <alignment horizontal="left" vertical="center" readingOrder="1"/>
    </xf>
    <xf numFmtId="49" fontId="9" fillId="4" borderId="3" xfId="0" applyNumberFormat="1" applyFont="1" applyFill="1" applyBorder="1" applyAlignment="1" applyProtection="1">
      <alignment horizontal="left" vertical="center" readingOrder="1"/>
    </xf>
    <xf numFmtId="0" fontId="0" fillId="2" borderId="3" xfId="0" applyFill="1" applyBorder="1" applyAlignment="1">
      <alignment horizontal="center"/>
    </xf>
    <xf numFmtId="0" fontId="10" fillId="4" borderId="3" xfId="0" applyNumberFormat="1" applyFont="1" applyFill="1" applyBorder="1" applyAlignment="1" applyProtection="1">
      <alignment horizontal="left" vertical="center" readingOrder="1"/>
    </xf>
    <xf numFmtId="0" fontId="9" fillId="4" borderId="3" xfId="0" applyNumberFormat="1" applyFont="1" applyFill="1" applyBorder="1" applyAlignment="1" applyProtection="1">
      <alignment horizontal="left" vertical="center" readingOrder="1"/>
    </xf>
    <xf numFmtId="166" fontId="0" fillId="2" borderId="3" xfId="0" applyNumberFormat="1" applyFill="1" applyBorder="1" applyAlignment="1">
      <alignment horizontal="center"/>
    </xf>
    <xf numFmtId="49" fontId="10" fillId="4" borderId="4" xfId="0" applyNumberFormat="1" applyFont="1" applyFill="1" applyBorder="1" applyAlignment="1" applyProtection="1">
      <alignment horizontal="left" vertical="center" readingOrder="1"/>
    </xf>
    <xf numFmtId="49" fontId="9" fillId="4" borderId="4" xfId="0" applyNumberFormat="1" applyFont="1" applyFill="1" applyBorder="1" applyAlignment="1" applyProtection="1">
      <alignment horizontal="left" vertical="center" readingOrder="1"/>
    </xf>
    <xf numFmtId="49" fontId="10" fillId="4" borderId="1" xfId="0" applyNumberFormat="1" applyFont="1" applyFill="1" applyBorder="1" applyAlignment="1" applyProtection="1">
      <alignment horizontal="left" vertical="center" readingOrder="1"/>
    </xf>
    <xf numFmtId="49" fontId="9" fillId="4" borderId="1" xfId="0" applyNumberFormat="1" applyFont="1" applyFill="1" applyBorder="1" applyAlignment="1" applyProtection="1">
      <alignment horizontal="left" vertical="center" readingOrder="1"/>
    </xf>
    <xf numFmtId="0" fontId="9" fillId="4" borderId="1" xfId="0" applyNumberFormat="1" applyFont="1" applyFill="1" applyBorder="1" applyAlignment="1" applyProtection="1">
      <alignment horizontal="right" vertical="center" readingOrder="1"/>
    </xf>
    <xf numFmtId="0" fontId="9" fillId="4" borderId="7" xfId="0" applyNumberFormat="1" applyFont="1" applyFill="1" applyBorder="1" applyAlignment="1" applyProtection="1">
      <alignment horizontal="right" vertical="center" readingOrder="1"/>
    </xf>
    <xf numFmtId="49" fontId="10" fillId="4" borderId="7" xfId="0" applyNumberFormat="1" applyFont="1" applyFill="1" applyBorder="1" applyAlignment="1" applyProtection="1">
      <alignment horizontal="left" vertical="center" readingOrder="1"/>
    </xf>
    <xf numFmtId="49" fontId="9" fillId="4" borderId="7" xfId="0" applyNumberFormat="1" applyFont="1" applyFill="1" applyBorder="1" applyAlignment="1" applyProtection="1">
      <alignment horizontal="left" vertical="center" readingOrder="1"/>
    </xf>
    <xf numFmtId="164" fontId="0" fillId="0" borderId="0" xfId="0" applyNumberFormat="1"/>
    <xf numFmtId="0" fontId="9" fillId="4" borderId="4" xfId="0" applyNumberFormat="1" applyFont="1" applyFill="1" applyBorder="1" applyAlignment="1" applyProtection="1">
      <alignment horizontal="left" vertical="center" readingOrder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3" xfId="0" applyFill="1" applyBorder="1" applyAlignment="1">
      <alignment horizontal="center" vertical="center"/>
    </xf>
    <xf numFmtId="166" fontId="0" fillId="2" borderId="3" xfId="0" applyNumberFormat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 applyAlignment="1">
      <alignment horizontal="center" vertical="center" readingOrder="1"/>
    </xf>
    <xf numFmtId="49" fontId="7" fillId="3" borderId="4" xfId="0" applyNumberFormat="1" applyFont="1" applyFill="1" applyBorder="1" applyAlignment="1">
      <alignment horizontal="center" vertical="center" wrapText="1"/>
    </xf>
    <xf numFmtId="1" fontId="0" fillId="2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12" fillId="0" borderId="3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0" fontId="10" fillId="4" borderId="1" xfId="0" applyNumberFormat="1" applyFont="1" applyFill="1" applyBorder="1" applyAlignment="1" applyProtection="1">
      <alignment horizontal="left" vertical="center" readingOrder="1"/>
    </xf>
    <xf numFmtId="0" fontId="4" fillId="0" borderId="4" xfId="0" applyNumberFormat="1" applyFont="1" applyBorder="1" applyAlignment="1" applyProtection="1">
      <alignment horizontal="center" vertical="center" wrapText="1" readingOrder="1"/>
    </xf>
    <xf numFmtId="0" fontId="0" fillId="2" borderId="4" xfId="0" applyFill="1" applyBorder="1" applyAlignment="1">
      <alignment horizontal="center" vertical="center"/>
    </xf>
    <xf numFmtId="49" fontId="10" fillId="4" borderId="3" xfId="0" applyNumberFormat="1" applyFont="1" applyFill="1" applyBorder="1" applyAlignment="1" applyProtection="1">
      <alignment horizontal="left" vertical="center" wrapText="1" readingOrder="1"/>
    </xf>
    <xf numFmtId="0" fontId="2" fillId="0" borderId="9" xfId="0" applyFont="1" applyBorder="1" applyAlignment="1">
      <alignment horizontal="left" vertical="center"/>
    </xf>
    <xf numFmtId="0" fontId="14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right" vertical="center"/>
    </xf>
    <xf numFmtId="49" fontId="10" fillId="4" borderId="6" xfId="0" applyNumberFormat="1" applyFont="1" applyFill="1" applyBorder="1" applyAlignment="1" applyProtection="1">
      <alignment horizontal="left" vertical="center" readingOrder="1"/>
    </xf>
    <xf numFmtId="0" fontId="9" fillId="4" borderId="3" xfId="0" applyNumberFormat="1" applyFont="1" applyFill="1" applyBorder="1" applyAlignment="1" applyProtection="1">
      <alignment horizontal="right" readingOrder="1"/>
    </xf>
    <xf numFmtId="49" fontId="9" fillId="4" borderId="4" xfId="0" applyNumberFormat="1" applyFont="1" applyFill="1" applyBorder="1" applyAlignment="1" applyProtection="1">
      <alignment horizontal="left" readingOrder="1"/>
    </xf>
    <xf numFmtId="1" fontId="0" fillId="2" borderId="3" xfId="0" applyNumberFormat="1" applyFill="1" applyBorder="1" applyAlignment="1">
      <alignment horizontal="center"/>
    </xf>
    <xf numFmtId="0" fontId="9" fillId="4" borderId="4" xfId="0" applyNumberFormat="1" applyFont="1" applyFill="1" applyBorder="1" applyAlignment="1" applyProtection="1">
      <alignment horizontal="left" readingOrder="1"/>
    </xf>
    <xf numFmtId="0" fontId="16" fillId="0" borderId="4" xfId="0" applyNumberFormat="1" applyFont="1" applyBorder="1" applyAlignment="1" applyProtection="1">
      <alignment horizontal="left" vertical="center" readingOrder="1"/>
    </xf>
    <xf numFmtId="0" fontId="2" fillId="0" borderId="10" xfId="0" applyFont="1" applyBorder="1" applyAlignment="1">
      <alignment horizontal="center" vertical="center"/>
    </xf>
    <xf numFmtId="0" fontId="16" fillId="0" borderId="3" xfId="0" applyNumberFormat="1" applyFont="1" applyBorder="1" applyAlignment="1" applyProtection="1">
      <alignment horizontal="center" vertical="center" readingOrder="1"/>
    </xf>
    <xf numFmtId="0" fontId="11" fillId="0" borderId="3" xfId="0" applyNumberFormat="1" applyFont="1" applyBorder="1" applyAlignment="1" applyProtection="1">
      <alignment horizontal="right" vertical="center" readingOrder="1"/>
    </xf>
    <xf numFmtId="0" fontId="0" fillId="0" borderId="3" xfId="0" applyBorder="1" applyAlignment="1">
      <alignment horizontal="center"/>
    </xf>
    <xf numFmtId="0" fontId="4" fillId="0" borderId="1" xfId="0" applyNumberFormat="1" applyFont="1" applyBorder="1" applyAlignment="1" applyProtection="1">
      <alignment horizontal="center" readingOrder="1"/>
    </xf>
    <xf numFmtId="0" fontId="4" fillId="0" borderId="1" xfId="0" applyNumberFormat="1" applyFont="1" applyBorder="1" applyAlignment="1" applyProtection="1">
      <alignment horizontal="center" wrapText="1" readingOrder="1"/>
    </xf>
    <xf numFmtId="0" fontId="4" fillId="0" borderId="3" xfId="0" applyNumberFormat="1" applyFont="1" applyBorder="1" applyAlignment="1" applyProtection="1">
      <alignment horizontal="center" readingOrder="1"/>
    </xf>
    <xf numFmtId="0" fontId="4" fillId="0" borderId="4" xfId="0" applyNumberFormat="1" applyFont="1" applyBorder="1" applyAlignment="1" applyProtection="1">
      <alignment horizontal="center" readingOrder="1"/>
    </xf>
    <xf numFmtId="0" fontId="4" fillId="0" borderId="3" xfId="0" applyNumberFormat="1" applyFont="1" applyBorder="1" applyAlignment="1" applyProtection="1">
      <alignment horizontal="center" wrapText="1" readingOrder="1"/>
    </xf>
    <xf numFmtId="0" fontId="8" fillId="0" borderId="3" xfId="0" applyNumberFormat="1" applyFont="1" applyBorder="1" applyAlignment="1" applyProtection="1">
      <alignment horizontal="center" readingOrder="1"/>
    </xf>
    <xf numFmtId="0" fontId="8" fillId="0" borderId="4" xfId="0" applyNumberFormat="1" applyFont="1" applyBorder="1" applyAlignment="1" applyProtection="1">
      <alignment horizontal="center" wrapText="1" readingOrder="1"/>
    </xf>
    <xf numFmtId="0" fontId="4" fillId="0" borderId="4" xfId="0" applyNumberFormat="1" applyFont="1" applyBorder="1" applyAlignment="1" applyProtection="1">
      <alignment horizontal="center" wrapText="1" readingOrder="1"/>
    </xf>
    <xf numFmtId="0" fontId="0" fillId="0" borderId="3" xfId="0" applyBorder="1" applyAlignment="1"/>
    <xf numFmtId="49" fontId="10" fillId="4" borderId="3" xfId="0" applyNumberFormat="1" applyFont="1" applyFill="1" applyBorder="1" applyAlignment="1" applyProtection="1">
      <alignment horizontal="left" readingOrder="1"/>
    </xf>
    <xf numFmtId="49" fontId="9" fillId="4" borderId="3" xfId="0" applyNumberFormat="1" applyFont="1" applyFill="1" applyBorder="1" applyAlignment="1" applyProtection="1">
      <alignment horizontal="left" readingOrder="1"/>
    </xf>
    <xf numFmtId="0" fontId="10" fillId="4" borderId="3" xfId="0" applyNumberFormat="1" applyFont="1" applyFill="1" applyBorder="1" applyAlignment="1" applyProtection="1">
      <alignment horizontal="left" readingOrder="1"/>
    </xf>
    <xf numFmtId="0" fontId="9" fillId="4" borderId="3" xfId="0" applyNumberFormat="1" applyFont="1" applyFill="1" applyBorder="1" applyAlignment="1" applyProtection="1">
      <alignment horizontal="left" readingOrder="1"/>
    </xf>
    <xf numFmtId="0" fontId="12" fillId="0" borderId="3" xfId="0" applyFont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/>
    <xf numFmtId="49" fontId="10" fillId="4" borderId="4" xfId="0" applyNumberFormat="1" applyFont="1" applyFill="1" applyBorder="1" applyAlignment="1" applyProtection="1">
      <alignment horizontal="left" readingOrder="1"/>
    </xf>
    <xf numFmtId="49" fontId="10" fillId="4" borderId="3" xfId="0" applyNumberFormat="1" applyFont="1" applyFill="1" applyBorder="1" applyAlignment="1" applyProtection="1">
      <alignment horizontal="left" wrapText="1" readingOrder="1"/>
    </xf>
    <xf numFmtId="0" fontId="12" fillId="2" borderId="3" xfId="0" applyFont="1" applyFill="1" applyBorder="1" applyAlignment="1">
      <alignment horizontal="left"/>
    </xf>
    <xf numFmtId="0" fontId="16" fillId="0" borderId="3" xfId="0" applyNumberFormat="1" applyFont="1" applyBorder="1" applyAlignment="1" applyProtection="1">
      <alignment horizontal="center" readingOrder="1"/>
    </xf>
    <xf numFmtId="0" fontId="2" fillId="0" borderId="9" xfId="0" applyFont="1" applyBorder="1" applyAlignment="1">
      <alignment horizontal="left"/>
    </xf>
    <xf numFmtId="49" fontId="9" fillId="4" borderId="1" xfId="0" applyNumberFormat="1" applyFont="1" applyFill="1" applyBorder="1" applyAlignment="1" applyProtection="1">
      <alignment horizontal="left" readingOrder="1"/>
    </xf>
    <xf numFmtId="49" fontId="10" fillId="4" borderId="1" xfId="0" applyNumberFormat="1" applyFont="1" applyFill="1" applyBorder="1" applyAlignment="1" applyProtection="1">
      <alignment horizontal="left" readingOrder="1"/>
    </xf>
    <xf numFmtId="49" fontId="10" fillId="4" borderId="7" xfId="0" applyNumberFormat="1" applyFont="1" applyFill="1" applyBorder="1" applyAlignment="1" applyProtection="1">
      <alignment horizontal="left" readingOrder="1"/>
    </xf>
    <xf numFmtId="49" fontId="9" fillId="4" borderId="7" xfId="0" applyNumberFormat="1" applyFont="1" applyFill="1" applyBorder="1" applyAlignment="1" applyProtection="1">
      <alignment horizontal="left" readingOrder="1"/>
    </xf>
    <xf numFmtId="0" fontId="10" fillId="4" borderId="1" xfId="0" applyNumberFormat="1" applyFont="1" applyFill="1" applyBorder="1" applyAlignment="1" applyProtection="1">
      <alignment horizontal="left" readingOrder="1"/>
    </xf>
    <xf numFmtId="0" fontId="2" fillId="0" borderId="3" xfId="0" applyFont="1" applyBorder="1" applyAlignment="1"/>
    <xf numFmtId="49" fontId="10" fillId="4" borderId="6" xfId="0" applyNumberFormat="1" applyFont="1" applyFill="1" applyBorder="1" applyAlignment="1" applyProtection="1">
      <alignment horizontal="left" readingOrder="1"/>
    </xf>
    <xf numFmtId="0" fontId="0" fillId="2" borderId="3" xfId="0" applyFill="1" applyBorder="1" applyAlignment="1">
      <alignment horizontal="right"/>
    </xf>
    <xf numFmtId="0" fontId="14" fillId="0" borderId="3" xfId="0" applyFont="1" applyBorder="1" applyAlignment="1"/>
    <xf numFmtId="0" fontId="2" fillId="2" borderId="3" xfId="0" applyFont="1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0" borderId="3" xfId="0" applyNumberFormat="1" applyFont="1" applyBorder="1" applyAlignment="1" applyProtection="1">
      <alignment horizontal="center" vertical="center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 wrapText="1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9" fillId="4" borderId="3" xfId="0" applyNumberFormat="1" applyFont="1" applyFill="1" applyBorder="1" applyAlignment="1" applyProtection="1">
      <alignment horizontal="right" vertical="center"/>
    </xf>
    <xf numFmtId="49" fontId="10" fillId="4" borderId="3" xfId="0" applyNumberFormat="1" applyFont="1" applyFill="1" applyBorder="1" applyAlignment="1" applyProtection="1">
      <alignment horizontal="left" vertical="center"/>
    </xf>
    <xf numFmtId="49" fontId="9" fillId="4" borderId="3" xfId="0" applyNumberFormat="1" applyFont="1" applyFill="1" applyBorder="1" applyAlignment="1" applyProtection="1">
      <alignment horizontal="left" vertical="center"/>
    </xf>
    <xf numFmtId="0" fontId="10" fillId="4" borderId="3" xfId="0" applyNumberFormat="1" applyFont="1" applyFill="1" applyBorder="1" applyAlignment="1" applyProtection="1">
      <alignment horizontal="left" vertical="center"/>
    </xf>
    <xf numFmtId="0" fontId="9" fillId="4" borderId="3" xfId="0" applyNumberFormat="1" applyFont="1" applyFill="1" applyBorder="1" applyAlignment="1" applyProtection="1">
      <alignment horizontal="left" vertical="center"/>
    </xf>
    <xf numFmtId="49" fontId="10" fillId="4" borderId="4" xfId="0" applyNumberFormat="1" applyFont="1" applyFill="1" applyBorder="1" applyAlignment="1" applyProtection="1">
      <alignment horizontal="left" vertical="center"/>
    </xf>
    <xf numFmtId="49" fontId="9" fillId="4" borderId="4" xfId="0" applyNumberFormat="1" applyFont="1" applyFill="1" applyBorder="1" applyAlignment="1" applyProtection="1">
      <alignment horizontal="left" vertical="center"/>
    </xf>
    <xf numFmtId="49" fontId="10" fillId="4" borderId="3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Border="1" applyAlignment="1" applyProtection="1">
      <alignment horizontal="right" vertical="center"/>
    </xf>
    <xf numFmtId="49" fontId="9" fillId="4" borderId="1" xfId="0" applyNumberFormat="1" applyFont="1" applyFill="1" applyBorder="1" applyAlignment="1" applyProtection="1">
      <alignment horizontal="left" vertical="center"/>
    </xf>
    <xf numFmtId="49" fontId="10" fillId="4" borderId="1" xfId="0" applyNumberFormat="1" applyFont="1" applyFill="1" applyBorder="1" applyAlignment="1" applyProtection="1">
      <alignment horizontal="left" vertical="center"/>
    </xf>
    <xf numFmtId="0" fontId="9" fillId="4" borderId="1" xfId="0" applyNumberFormat="1" applyFont="1" applyFill="1" applyBorder="1" applyAlignment="1" applyProtection="1">
      <alignment horizontal="right" vertical="center"/>
    </xf>
    <xf numFmtId="0" fontId="9" fillId="4" borderId="7" xfId="0" applyNumberFormat="1" applyFont="1" applyFill="1" applyBorder="1" applyAlignment="1" applyProtection="1">
      <alignment horizontal="right" vertical="center"/>
    </xf>
    <xf numFmtId="49" fontId="10" fillId="4" borderId="7" xfId="0" applyNumberFormat="1" applyFont="1" applyFill="1" applyBorder="1" applyAlignment="1" applyProtection="1">
      <alignment horizontal="left" vertical="center"/>
    </xf>
    <xf numFmtId="49" fontId="9" fillId="4" borderId="7" xfId="0" applyNumberFormat="1" applyFont="1" applyFill="1" applyBorder="1" applyAlignment="1" applyProtection="1">
      <alignment horizontal="left" vertical="center"/>
    </xf>
    <xf numFmtId="0" fontId="10" fillId="4" borderId="1" xfId="0" applyNumberFormat="1" applyFont="1" applyFill="1" applyBorder="1" applyAlignment="1" applyProtection="1">
      <alignment horizontal="left" vertical="center"/>
    </xf>
    <xf numFmtId="0" fontId="9" fillId="4" borderId="4" xfId="0" applyNumberFormat="1" applyFont="1" applyFill="1" applyBorder="1" applyAlignment="1" applyProtection="1">
      <alignment horizontal="left" vertical="center"/>
    </xf>
    <xf numFmtId="0" fontId="0" fillId="2" borderId="3" xfId="0" applyFill="1" applyBorder="1" applyAlignment="1">
      <alignment horizontal="center" vertical="center" readingOrder="1"/>
    </xf>
    <xf numFmtId="1" fontId="0" fillId="2" borderId="3" xfId="0" applyNumberFormat="1" applyFill="1" applyBorder="1" applyAlignment="1">
      <alignment horizontal="center" vertical="center" readingOrder="1"/>
    </xf>
    <xf numFmtId="0" fontId="0" fillId="0" borderId="0" xfId="0" applyAlignment="1">
      <alignment horizontal="center"/>
    </xf>
    <xf numFmtId="0" fontId="9" fillId="4" borderId="3" xfId="0" applyNumberFormat="1" applyFont="1" applyFill="1" applyBorder="1" applyAlignment="1" applyProtection="1">
      <alignment horizontal="center" readingOrder="1"/>
    </xf>
    <xf numFmtId="49" fontId="9" fillId="4" borderId="3" xfId="0" applyNumberFormat="1" applyFont="1" applyFill="1" applyBorder="1" applyAlignment="1" applyProtection="1">
      <alignment horizontal="center" readingOrder="1"/>
    </xf>
    <xf numFmtId="49" fontId="9" fillId="4" borderId="4" xfId="0" applyNumberFormat="1" applyFont="1" applyFill="1" applyBorder="1" applyAlignment="1" applyProtection="1">
      <alignment horizontal="center" readingOrder="1"/>
    </xf>
    <xf numFmtId="0" fontId="2" fillId="0" borderId="9" xfId="0" applyFont="1" applyBorder="1" applyAlignment="1">
      <alignment horizontal="center"/>
    </xf>
    <xf numFmtId="49" fontId="9" fillId="4" borderId="1" xfId="0" applyNumberFormat="1" applyFont="1" applyFill="1" applyBorder="1" applyAlignment="1" applyProtection="1">
      <alignment horizontal="center" readingOrder="1"/>
    </xf>
    <xf numFmtId="49" fontId="9" fillId="4" borderId="7" xfId="0" applyNumberFormat="1" applyFont="1" applyFill="1" applyBorder="1" applyAlignment="1" applyProtection="1">
      <alignment horizontal="center" readingOrder="1"/>
    </xf>
    <xf numFmtId="0" fontId="2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0" borderId="3" xfId="0" applyNumberFormat="1" applyFont="1" applyBorder="1" applyAlignment="1" applyProtection="1">
      <alignment horizontal="left" readingOrder="1"/>
    </xf>
    <xf numFmtId="0" fontId="11" fillId="0" borderId="3" xfId="0" applyNumberFormat="1" applyFont="1" applyBorder="1" applyAlignment="1" applyProtection="1">
      <alignment horizontal="left" readingOrder="1"/>
    </xf>
    <xf numFmtId="0" fontId="9" fillId="4" borderId="7" xfId="0" applyNumberFormat="1" applyFont="1" applyFill="1" applyBorder="1" applyAlignment="1" applyProtection="1">
      <alignment horizontal="left" readingOrder="1"/>
    </xf>
    <xf numFmtId="0" fontId="2" fillId="0" borderId="10" xfId="0" applyFont="1" applyBorder="1" applyAlignment="1">
      <alignment horizontal="left"/>
    </xf>
    <xf numFmtId="0" fontId="0" fillId="0" borderId="0" xfId="0" applyBorder="1" applyAlignment="1">
      <alignment horizontal="left"/>
    </xf>
    <xf numFmtId="165" fontId="0" fillId="2" borderId="3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 vertical="center" wrapText="1"/>
    </xf>
    <xf numFmtId="165" fontId="0" fillId="2" borderId="3" xfId="0" applyNumberFormat="1" applyFill="1" applyBorder="1" applyAlignment="1">
      <alignment horizontal="center" wrapText="1"/>
    </xf>
    <xf numFmtId="165" fontId="0" fillId="2" borderId="3" xfId="0" applyNumberFormat="1" applyFont="1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horizontal="center" vertical="center"/>
    </xf>
    <xf numFmtId="165" fontId="0" fillId="2" borderId="3" xfId="0" applyNumberFormat="1" applyFill="1" applyBorder="1" applyAlignment="1">
      <alignment vertical="center"/>
    </xf>
    <xf numFmtId="165" fontId="0" fillId="2" borderId="3" xfId="0" applyNumberFormat="1" applyFill="1" applyBorder="1" applyAlignment="1">
      <alignment horizontal="right" vertical="center"/>
    </xf>
    <xf numFmtId="165" fontId="0" fillId="2" borderId="6" xfId="0" applyNumberFormat="1" applyFill="1" applyBorder="1" applyAlignment="1">
      <alignment horizontal="center" vertical="center"/>
    </xf>
    <xf numFmtId="0" fontId="3" fillId="0" borderId="0" xfId="0" applyNumberFormat="1" applyFont="1" applyAlignment="1" applyProtection="1">
      <alignment horizontal="center" vertical="center" wrapText="1" readingOrder="1"/>
    </xf>
    <xf numFmtId="49" fontId="0" fillId="3" borderId="3" xfId="0" applyNumberFormat="1" applyFont="1" applyFill="1" applyBorder="1" applyAlignment="1">
      <alignment horizontal="center" wrapText="1"/>
    </xf>
    <xf numFmtId="49" fontId="6" fillId="7" borderId="3" xfId="0" applyNumberFormat="1" applyFont="1" applyFill="1" applyBorder="1" applyAlignment="1">
      <alignment horizontal="center" vertical="center" wrapText="1" readingOrder="1"/>
    </xf>
    <xf numFmtId="49" fontId="0" fillId="3" borderId="3" xfId="0" applyNumberFormat="1" applyFont="1" applyFill="1" applyBorder="1" applyAlignment="1">
      <alignment horizontal="center" vertical="center" wrapText="1"/>
    </xf>
    <xf numFmtId="49" fontId="6" fillId="7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1" fillId="8" borderId="3" xfId="0" applyFont="1" applyFill="1" applyBorder="1" applyAlignment="1">
      <alignment horizontal="center" vertical="center"/>
    </xf>
    <xf numFmtId="0" fontId="21" fillId="8" borderId="3" xfId="0" applyFont="1" applyFill="1" applyBorder="1" applyAlignment="1">
      <alignment vertical="center"/>
    </xf>
    <xf numFmtId="165" fontId="21" fillId="8" borderId="3" xfId="0" applyNumberFormat="1" applyFont="1" applyFill="1" applyBorder="1" applyAlignment="1">
      <alignment horizontal="center" vertical="center"/>
    </xf>
    <xf numFmtId="1" fontId="21" fillId="8" borderId="3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readingOrder="1"/>
    </xf>
    <xf numFmtId="164" fontId="2" fillId="2" borderId="3" xfId="0" applyNumberFormat="1" applyFont="1" applyFill="1" applyBorder="1" applyAlignment="1">
      <alignment horizontal="center" vertical="center" wrapText="1"/>
    </xf>
    <xf numFmtId="1" fontId="1" fillId="5" borderId="3" xfId="0" applyNumberFormat="1" applyFont="1" applyFill="1" applyBorder="1" applyAlignment="1" applyProtection="1">
      <alignment horizontal="center" wrapText="1"/>
      <protection locked="0"/>
    </xf>
    <xf numFmtId="165" fontId="0" fillId="3" borderId="3" xfId="0" applyNumberFormat="1" applyFill="1" applyBorder="1" applyAlignment="1">
      <alignment horizontal="center" vertical="center"/>
    </xf>
    <xf numFmtId="165" fontId="0" fillId="6" borderId="3" xfId="0" applyNumberFormat="1" applyFill="1" applyBorder="1" applyAlignment="1">
      <alignment horizontal="center" vertical="center"/>
    </xf>
    <xf numFmtId="165" fontId="0" fillId="7" borderId="3" xfId="0" applyNumberFormat="1" applyFill="1" applyBorder="1" applyAlignment="1">
      <alignment horizontal="center" vertical="center"/>
    </xf>
    <xf numFmtId="164" fontId="24" fillId="0" borderId="0" xfId="0" applyNumberFormat="1" applyFont="1"/>
    <xf numFmtId="164" fontId="24" fillId="0" borderId="3" xfId="0" applyNumberFormat="1" applyFont="1" applyBorder="1" applyAlignment="1">
      <alignment horizontal="center" vertical="center" wrapText="1"/>
    </xf>
    <xf numFmtId="166" fontId="24" fillId="0" borderId="3" xfId="0" applyNumberFormat="1" applyFont="1" applyBorder="1" applyAlignment="1" applyProtection="1">
      <alignment horizontal="center" vertical="center"/>
    </xf>
    <xf numFmtId="1" fontId="24" fillId="0" borderId="3" xfId="0" applyNumberFormat="1" applyFont="1" applyBorder="1" applyAlignment="1">
      <alignment horizontal="center" vertical="center" wrapText="1"/>
    </xf>
    <xf numFmtId="0" fontId="19" fillId="2" borderId="0" xfId="0" applyFont="1" applyFill="1"/>
    <xf numFmtId="0" fontId="19" fillId="2" borderId="3" xfId="0" applyFont="1" applyFill="1" applyBorder="1" applyAlignment="1">
      <alignment horizontal="center"/>
    </xf>
    <xf numFmtId="166" fontId="19" fillId="2" borderId="3" xfId="0" applyNumberFormat="1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1" fontId="25" fillId="0" borderId="3" xfId="0" applyNumberFormat="1" applyFont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 readingOrder="1"/>
    </xf>
    <xf numFmtId="0" fontId="7" fillId="0" borderId="0" xfId="0" applyFont="1" applyAlignment="1">
      <alignment vertical="center" readingOrder="1"/>
    </xf>
    <xf numFmtId="165" fontId="9" fillId="4" borderId="3" xfId="0" applyNumberFormat="1" applyFont="1" applyFill="1" applyBorder="1" applyAlignment="1" applyProtection="1">
      <alignment horizontal="left" readingOrder="1"/>
    </xf>
    <xf numFmtId="165" fontId="4" fillId="0" borderId="4" xfId="0" applyNumberFormat="1" applyFont="1" applyBorder="1" applyAlignment="1" applyProtection="1">
      <alignment horizontal="center" wrapText="1" readingOrder="1"/>
    </xf>
    <xf numFmtId="165" fontId="0" fillId="2" borderId="3" xfId="0" applyNumberFormat="1" applyFont="1" applyFill="1" applyBorder="1" applyAlignment="1">
      <alignment horizontal="center" wrapText="1"/>
    </xf>
    <xf numFmtId="165" fontId="9" fillId="4" borderId="4" xfId="0" applyNumberFormat="1" applyFont="1" applyFill="1" applyBorder="1" applyAlignment="1" applyProtection="1">
      <alignment horizontal="left" readingOrder="1"/>
    </xf>
    <xf numFmtId="165" fontId="4" fillId="0" borderId="4" xfId="0" applyNumberFormat="1" applyFont="1" applyBorder="1" applyAlignment="1" applyProtection="1">
      <alignment horizontal="center" readingOrder="1"/>
    </xf>
    <xf numFmtId="165" fontId="2" fillId="0" borderId="4" xfId="0" applyNumberFormat="1" applyFont="1" applyBorder="1" applyAlignment="1">
      <alignment horizontal="left"/>
    </xf>
    <xf numFmtId="165" fontId="9" fillId="4" borderId="1" xfId="0" applyNumberFormat="1" applyFont="1" applyFill="1" applyBorder="1" applyAlignment="1" applyProtection="1">
      <alignment horizontal="left" readingOrder="1"/>
    </xf>
    <xf numFmtId="165" fontId="10" fillId="4" borderId="3" xfId="0" applyNumberFormat="1" applyFont="1" applyFill="1" applyBorder="1" applyAlignment="1" applyProtection="1">
      <alignment horizontal="center" readingOrder="1"/>
    </xf>
    <xf numFmtId="165" fontId="0" fillId="2" borderId="3" xfId="0" applyNumberFormat="1" applyFill="1" applyBorder="1" applyAlignment="1" applyProtection="1">
      <alignment horizontal="center" vertical="center"/>
    </xf>
    <xf numFmtId="0" fontId="9" fillId="4" borderId="5" xfId="0" applyNumberFormat="1" applyFont="1" applyFill="1" applyBorder="1" applyAlignment="1" applyProtection="1">
      <alignment horizontal="right" vertical="center" readingOrder="1"/>
    </xf>
    <xf numFmtId="165" fontId="21" fillId="8" borderId="3" xfId="0" applyNumberFormat="1" applyFont="1" applyFill="1" applyBorder="1" applyAlignment="1">
      <alignment horizontal="center" vertical="center" wrapText="1"/>
    </xf>
    <xf numFmtId="165" fontId="21" fillId="8" borderId="3" xfId="0" applyNumberFormat="1" applyFont="1" applyFill="1" applyBorder="1" applyAlignment="1">
      <alignment vertical="center"/>
    </xf>
    <xf numFmtId="165" fontId="22" fillId="8" borderId="3" xfId="0" applyNumberFormat="1" applyFont="1" applyFill="1" applyBorder="1" applyAlignment="1">
      <alignment horizontal="center" vertical="center"/>
    </xf>
    <xf numFmtId="0" fontId="2" fillId="0" borderId="0" xfId="0" applyFont="1"/>
    <xf numFmtId="167" fontId="0" fillId="2" borderId="3" xfId="0" applyNumberFormat="1" applyFill="1" applyBorder="1" applyAlignment="1">
      <alignment vertical="center"/>
    </xf>
    <xf numFmtId="49" fontId="24" fillId="2" borderId="3" xfId="0" applyNumberFormat="1" applyFont="1" applyFill="1" applyBorder="1" applyAlignment="1">
      <alignment horizontal="center" vertical="center" wrapText="1" readingOrder="1"/>
    </xf>
    <xf numFmtId="1" fontId="24" fillId="2" borderId="3" xfId="0" applyNumberFormat="1" applyFont="1" applyFill="1" applyBorder="1" applyAlignment="1">
      <alignment horizontal="center" vertical="center" wrapText="1" readingOrder="1"/>
    </xf>
    <xf numFmtId="165" fontId="21" fillId="10" borderId="3" xfId="0" applyNumberFormat="1" applyFont="1" applyFill="1" applyBorder="1" applyAlignment="1">
      <alignment horizontal="center" vertical="center"/>
    </xf>
    <xf numFmtId="165" fontId="21" fillId="10" borderId="3" xfId="0" applyNumberFormat="1" applyFont="1" applyFill="1" applyBorder="1" applyAlignment="1">
      <alignment horizontal="center" vertical="center" wrapText="1"/>
    </xf>
    <xf numFmtId="165" fontId="21" fillId="10" borderId="3" xfId="0" applyNumberFormat="1" applyFont="1" applyFill="1" applyBorder="1" applyAlignment="1">
      <alignment vertical="center"/>
    </xf>
    <xf numFmtId="0" fontId="21" fillId="10" borderId="3" xfId="0" applyFont="1" applyFill="1" applyBorder="1" applyAlignment="1">
      <alignment vertical="center"/>
    </xf>
    <xf numFmtId="0" fontId="21" fillId="10" borderId="3" xfId="0" applyFont="1" applyFill="1" applyBorder="1" applyAlignment="1">
      <alignment horizontal="center" vertical="center"/>
    </xf>
    <xf numFmtId="49" fontId="7" fillId="11" borderId="3" xfId="0" applyNumberFormat="1" applyFont="1" applyFill="1" applyBorder="1" applyAlignment="1">
      <alignment horizontal="center" vertical="center" wrapText="1"/>
    </xf>
    <xf numFmtId="49" fontId="7" fillId="11" borderId="4" xfId="0" applyNumberFormat="1" applyFont="1" applyFill="1" applyBorder="1" applyAlignment="1">
      <alignment horizontal="center" vertical="center" wrapText="1"/>
    </xf>
    <xf numFmtId="49" fontId="0" fillId="11" borderId="3" xfId="0" applyNumberFormat="1" applyFill="1" applyBorder="1" applyAlignment="1">
      <alignment horizontal="center" wrapText="1"/>
    </xf>
    <xf numFmtId="49" fontId="6" fillId="11" borderId="3" xfId="0" applyNumberFormat="1" applyFont="1" applyFill="1" applyBorder="1" applyAlignment="1">
      <alignment horizontal="center" vertical="center" wrapText="1" readingOrder="1"/>
    </xf>
    <xf numFmtId="165" fontId="0" fillId="11" borderId="3" xfId="0" applyNumberFormat="1" applyFill="1" applyBorder="1" applyAlignment="1">
      <alignment horizontal="center" vertical="center"/>
    </xf>
    <xf numFmtId="49" fontId="0" fillId="11" borderId="3" xfId="0" applyNumberFormat="1" applyFont="1" applyFill="1" applyBorder="1" applyAlignment="1">
      <alignment horizontal="center" wrapText="1"/>
    </xf>
    <xf numFmtId="49" fontId="6" fillId="11" borderId="3" xfId="0" applyNumberFormat="1" applyFont="1" applyFill="1" applyBorder="1" applyAlignment="1">
      <alignment horizontal="center" wrapText="1" readingOrder="1"/>
    </xf>
    <xf numFmtId="49" fontId="0" fillId="11" borderId="3" xfId="0" applyNumberFormat="1" applyFont="1" applyFill="1" applyBorder="1" applyAlignment="1">
      <alignment horizontal="center" vertical="center" wrapText="1"/>
    </xf>
    <xf numFmtId="49" fontId="6" fillId="11" borderId="3" xfId="0" applyNumberFormat="1" applyFont="1" applyFill="1" applyBorder="1" applyAlignment="1">
      <alignment horizontal="center" vertical="center" wrapText="1"/>
    </xf>
    <xf numFmtId="49" fontId="27" fillId="3" borderId="4" xfId="0" applyNumberFormat="1" applyFont="1" applyFill="1" applyBorder="1" applyAlignment="1">
      <alignment horizontal="center" vertical="center" wrapText="1"/>
    </xf>
    <xf numFmtId="49" fontId="28" fillId="11" borderId="3" xfId="0" applyNumberFormat="1" applyFont="1" applyFill="1" applyBorder="1" applyAlignment="1">
      <alignment horizontal="center" vertical="center" wrapText="1"/>
    </xf>
    <xf numFmtId="49" fontId="28" fillId="11" borderId="4" xfId="0" applyNumberFormat="1" applyFont="1" applyFill="1" applyBorder="1" applyAlignment="1">
      <alignment horizontal="center" vertical="center" wrapText="1"/>
    </xf>
    <xf numFmtId="49" fontId="30" fillId="11" borderId="3" xfId="0" applyNumberFormat="1" applyFont="1" applyFill="1" applyBorder="1" applyAlignment="1">
      <alignment horizontal="center" vertical="center" wrapText="1" readingOrder="1"/>
    </xf>
    <xf numFmtId="49" fontId="29" fillId="11" borderId="3" xfId="0" applyNumberFormat="1" applyFont="1" applyFill="1" applyBorder="1" applyAlignment="1">
      <alignment horizontal="center" vertical="center" wrapText="1" readingOrder="1"/>
    </xf>
    <xf numFmtId="49" fontId="9" fillId="4" borderId="6" xfId="0" applyNumberFormat="1" applyFont="1" applyFill="1" applyBorder="1" applyAlignment="1" applyProtection="1">
      <alignment horizontal="right" vertical="center" readingOrder="1"/>
    </xf>
    <xf numFmtId="0" fontId="0" fillId="11" borderId="3" xfId="0" applyFill="1" applyBorder="1" applyAlignment="1">
      <alignment horizontal="center" vertical="center"/>
    </xf>
    <xf numFmtId="165" fontId="0" fillId="11" borderId="3" xfId="0" applyNumberFormat="1" applyFill="1" applyBorder="1" applyAlignment="1">
      <alignment horizontal="center"/>
    </xf>
    <xf numFmtId="165" fontId="0" fillId="6" borderId="3" xfId="0" applyNumberFormat="1" applyFill="1" applyBorder="1" applyAlignment="1">
      <alignment horizontal="center"/>
    </xf>
    <xf numFmtId="165" fontId="21" fillId="12" borderId="3" xfId="0" applyNumberFormat="1" applyFont="1" applyFill="1" applyBorder="1" applyAlignment="1">
      <alignment horizontal="center" vertical="center"/>
    </xf>
    <xf numFmtId="165" fontId="34" fillId="12" borderId="3" xfId="0" applyNumberFormat="1" applyFont="1" applyFill="1" applyBorder="1" applyAlignment="1">
      <alignment horizontal="center" vertical="center"/>
    </xf>
    <xf numFmtId="165" fontId="21" fillId="13" borderId="3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36" fillId="0" borderId="0" xfId="0" applyFont="1"/>
    <xf numFmtId="0" fontId="37" fillId="0" borderId="1" xfId="0" applyNumberFormat="1" applyFont="1" applyBorder="1" applyAlignment="1" applyProtection="1">
      <alignment horizontal="center" vertical="center" readingOrder="1"/>
    </xf>
    <xf numFmtId="0" fontId="37" fillId="0" borderId="3" xfId="0" applyNumberFormat="1" applyFont="1" applyBorder="1" applyAlignment="1" applyProtection="1">
      <alignment horizontal="center" vertical="top" readingOrder="1"/>
    </xf>
    <xf numFmtId="0" fontId="37" fillId="0" borderId="3" xfId="0" applyNumberFormat="1" applyFont="1" applyBorder="1" applyAlignment="1" applyProtection="1">
      <alignment horizontal="center" vertical="center" readingOrder="1"/>
    </xf>
    <xf numFmtId="0" fontId="38" fillId="4" borderId="3" xfId="0" applyNumberFormat="1" applyFont="1" applyFill="1" applyBorder="1" applyAlignment="1" applyProtection="1">
      <alignment horizontal="right" vertical="center" readingOrder="1"/>
    </xf>
    <xf numFmtId="0" fontId="39" fillId="0" borderId="3" xfId="0" applyNumberFormat="1" applyFont="1" applyBorder="1" applyAlignment="1" applyProtection="1">
      <alignment horizontal="center" vertical="center" readingOrder="1"/>
    </xf>
    <xf numFmtId="0" fontId="38" fillId="4" borderId="1" xfId="0" applyNumberFormat="1" applyFont="1" applyFill="1" applyBorder="1" applyAlignment="1" applyProtection="1">
      <alignment horizontal="right" vertical="center" readingOrder="1"/>
    </xf>
    <xf numFmtId="0" fontId="38" fillId="4" borderId="7" xfId="0" applyNumberFormat="1" applyFont="1" applyFill="1" applyBorder="1" applyAlignment="1" applyProtection="1">
      <alignment horizontal="right" vertical="center" readingOrder="1"/>
    </xf>
    <xf numFmtId="0" fontId="36" fillId="0" borderId="0" xfId="0" applyFont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9" fillId="0" borderId="3" xfId="0" applyNumberFormat="1" applyFont="1" applyBorder="1" applyAlignment="1" applyProtection="1">
      <alignment horizontal="right" vertical="center" readingOrder="1"/>
    </xf>
    <xf numFmtId="49" fontId="40" fillId="4" borderId="3" xfId="0" applyNumberFormat="1" applyFont="1" applyFill="1" applyBorder="1" applyAlignment="1" applyProtection="1">
      <alignment horizontal="left" vertical="center" readingOrder="1"/>
    </xf>
    <xf numFmtId="0" fontId="13" fillId="0" borderId="0" xfId="0" applyFont="1"/>
    <xf numFmtId="0" fontId="39" fillId="0" borderId="1" xfId="0" applyNumberFormat="1" applyFont="1" applyBorder="1" applyAlignment="1" applyProtection="1">
      <alignment horizontal="center" vertical="center" readingOrder="1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38" fillId="4" borderId="3" xfId="0" applyNumberFormat="1" applyFont="1" applyFill="1" applyBorder="1" applyAlignment="1" applyProtection="1">
      <alignment horizontal="right" readingOrder="1"/>
    </xf>
    <xf numFmtId="0" fontId="12" fillId="0" borderId="0" xfId="0" applyFont="1"/>
    <xf numFmtId="0" fontId="41" fillId="0" borderId="1" xfId="0" applyNumberFormat="1" applyFont="1" applyBorder="1" applyAlignment="1" applyProtection="1">
      <alignment horizontal="center" vertical="center" readingOrder="1"/>
    </xf>
    <xf numFmtId="0" fontId="41" fillId="0" borderId="3" xfId="0" applyNumberFormat="1" applyFont="1" applyBorder="1" applyAlignment="1" applyProtection="1">
      <alignment horizontal="center" vertical="center" readingOrder="1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0" fillId="2" borderId="3" xfId="0" applyNumberFormat="1" applyFont="1" applyFill="1" applyBorder="1" applyAlignment="1" applyProtection="1">
      <alignment horizontal="left" vertical="center" readingOrder="1"/>
    </xf>
    <xf numFmtId="0" fontId="10" fillId="2" borderId="3" xfId="0" applyNumberFormat="1" applyFont="1" applyFill="1" applyBorder="1" applyAlignment="1" applyProtection="1">
      <alignment horizontal="left" vertical="center" readingOrder="1"/>
    </xf>
    <xf numFmtId="49" fontId="10" fillId="2" borderId="3" xfId="0" applyNumberFormat="1" applyFont="1" applyFill="1" applyBorder="1" applyAlignment="1" applyProtection="1">
      <alignment horizontal="left" readingOrder="1"/>
    </xf>
    <xf numFmtId="49" fontId="10" fillId="2" borderId="4" xfId="0" applyNumberFormat="1" applyFont="1" applyFill="1" applyBorder="1" applyAlignment="1" applyProtection="1">
      <alignment horizontal="left" readingOrder="1"/>
    </xf>
    <xf numFmtId="49" fontId="10" fillId="2" borderId="3" xfId="0" applyNumberFormat="1" applyFont="1" applyFill="1" applyBorder="1" applyAlignment="1" applyProtection="1">
      <alignment horizontal="left" vertical="center" wrapText="1" readingOrder="1"/>
    </xf>
    <xf numFmtId="49" fontId="10" fillId="2" borderId="4" xfId="0" applyNumberFormat="1" applyFont="1" applyFill="1" applyBorder="1" applyAlignment="1" applyProtection="1">
      <alignment horizontal="left" vertical="center" readingOrder="1"/>
    </xf>
    <xf numFmtId="49" fontId="10" fillId="2" borderId="1" xfId="0" applyNumberFormat="1" applyFont="1" applyFill="1" applyBorder="1" applyAlignment="1" applyProtection="1">
      <alignment horizontal="left" vertical="center" readingOrder="1"/>
    </xf>
    <xf numFmtId="49" fontId="10" fillId="2" borderId="7" xfId="0" applyNumberFormat="1" applyFont="1" applyFill="1" applyBorder="1" applyAlignment="1" applyProtection="1">
      <alignment horizontal="left" vertical="center" readingOrder="1"/>
    </xf>
    <xf numFmtId="0" fontId="10" fillId="2" borderId="1" xfId="0" applyNumberFormat="1" applyFont="1" applyFill="1" applyBorder="1" applyAlignment="1" applyProtection="1">
      <alignment horizontal="left" vertical="center" readingOrder="1"/>
    </xf>
    <xf numFmtId="49" fontId="10" fillId="2" borderId="4" xfId="0" applyNumberFormat="1" applyFont="1" applyFill="1" applyBorder="1" applyAlignment="1" applyProtection="1">
      <alignment horizontal="left" wrapText="1" readingOrder="1"/>
    </xf>
    <xf numFmtId="0" fontId="10" fillId="2" borderId="4" xfId="0" applyNumberFormat="1" applyFont="1" applyFill="1" applyBorder="1" applyAlignment="1" applyProtection="1">
      <alignment horizontal="left" readingOrder="1"/>
    </xf>
    <xf numFmtId="0" fontId="10" fillId="2" borderId="4" xfId="0" applyNumberFormat="1" applyFont="1" applyFill="1" applyBorder="1" applyAlignment="1" applyProtection="1">
      <alignment horizontal="left" vertical="center" readingOrder="1"/>
    </xf>
    <xf numFmtId="49" fontId="10" fillId="4" borderId="2" xfId="0" applyNumberFormat="1" applyFont="1" applyFill="1" applyBorder="1" applyAlignment="1" applyProtection="1">
      <alignment horizontal="left" vertical="center" readingOrder="1"/>
    </xf>
    <xf numFmtId="0" fontId="4" fillId="0" borderId="2" xfId="0" applyNumberFormat="1" applyFont="1" applyBorder="1" applyAlignment="1" applyProtection="1">
      <alignment horizontal="left" vertical="center" readingOrder="1"/>
    </xf>
    <xf numFmtId="0" fontId="4" fillId="0" borderId="4" xfId="0" applyNumberFormat="1" applyFont="1" applyBorder="1" applyAlignment="1" applyProtection="1">
      <alignment horizontal="left" vertical="center" readingOrder="1"/>
    </xf>
    <xf numFmtId="0" fontId="8" fillId="0" borderId="4" xfId="0" applyNumberFormat="1" applyFont="1" applyBorder="1" applyAlignment="1" applyProtection="1">
      <alignment horizontal="left" vertical="center" readingOrder="1"/>
    </xf>
    <xf numFmtId="0" fontId="2" fillId="0" borderId="0" xfId="0" applyFont="1" applyAlignment="1">
      <alignment horizontal="left" vertical="center"/>
    </xf>
    <xf numFmtId="49" fontId="42" fillId="4" borderId="4" xfId="0" applyNumberFormat="1" applyFont="1" applyFill="1" applyBorder="1" applyAlignment="1" applyProtection="1">
      <alignment horizontal="left" vertical="center" readingOrder="1"/>
    </xf>
    <xf numFmtId="49" fontId="42" fillId="4" borderId="1" xfId="0" applyNumberFormat="1" applyFont="1" applyFill="1" applyBorder="1" applyAlignment="1" applyProtection="1">
      <alignment horizontal="left" vertical="center" readingOrder="1"/>
    </xf>
    <xf numFmtId="0" fontId="42" fillId="4" borderId="3" xfId="0" applyNumberFormat="1" applyFont="1" applyFill="1" applyBorder="1" applyAlignment="1" applyProtection="1">
      <alignment horizontal="left" vertical="center" readingOrder="1"/>
    </xf>
    <xf numFmtId="0" fontId="43" fillId="2" borderId="3" xfId="0" applyFont="1" applyFill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16" fillId="0" borderId="4" xfId="0" applyNumberFormat="1" applyFont="1" applyBorder="1" applyAlignment="1" applyProtection="1">
      <alignment horizontal="left" readingOrder="1"/>
    </xf>
    <xf numFmtId="49" fontId="42" fillId="4" borderId="4" xfId="0" applyNumberFormat="1" applyFont="1" applyFill="1" applyBorder="1" applyAlignment="1" applyProtection="1">
      <alignment horizontal="left" readingOrder="1"/>
    </xf>
    <xf numFmtId="49" fontId="42" fillId="4" borderId="1" xfId="0" applyNumberFormat="1" applyFont="1" applyFill="1" applyBorder="1" applyAlignment="1" applyProtection="1">
      <alignment horizontal="left" readingOrder="1"/>
    </xf>
    <xf numFmtId="0" fontId="42" fillId="4" borderId="6" xfId="0" applyNumberFormat="1" applyFont="1" applyFill="1" applyBorder="1" applyAlignment="1" applyProtection="1">
      <alignment horizontal="left" readingOrder="1"/>
    </xf>
    <xf numFmtId="0" fontId="43" fillId="2" borderId="3" xfId="0" applyFont="1" applyFill="1" applyBorder="1" applyAlignment="1">
      <alignment horizontal="left"/>
    </xf>
    <xf numFmtId="0" fontId="4" fillId="0" borderId="2" xfId="0" applyNumberFormat="1" applyFont="1" applyBorder="1" applyAlignment="1" applyProtection="1">
      <alignment horizontal="left" readingOrder="1"/>
    </xf>
    <xf numFmtId="0" fontId="4" fillId="0" borderId="4" xfId="0" applyNumberFormat="1" applyFont="1" applyBorder="1" applyAlignment="1" applyProtection="1">
      <alignment horizontal="left" readingOrder="1"/>
    </xf>
    <xf numFmtId="0" fontId="8" fillId="0" borderId="4" xfId="0" applyNumberFormat="1" applyFont="1" applyBorder="1" applyAlignment="1" applyProtection="1">
      <alignment horizontal="left" readingOrder="1"/>
    </xf>
    <xf numFmtId="0" fontId="4" fillId="2" borderId="2" xfId="0" applyNumberFormat="1" applyFont="1" applyFill="1" applyBorder="1" applyAlignment="1" applyProtection="1">
      <alignment horizontal="left" readingOrder="1"/>
    </xf>
    <xf numFmtId="0" fontId="16" fillId="2" borderId="4" xfId="0" applyNumberFormat="1" applyFont="1" applyFill="1" applyBorder="1" applyAlignment="1" applyProtection="1">
      <alignment horizontal="left" vertical="center" readingOrder="1"/>
    </xf>
    <xf numFmtId="0" fontId="4" fillId="2" borderId="4" xfId="0" applyNumberFormat="1" applyFont="1" applyFill="1" applyBorder="1" applyAlignment="1" applyProtection="1">
      <alignment horizontal="left" readingOrder="1"/>
    </xf>
    <xf numFmtId="0" fontId="8" fillId="2" borderId="4" xfId="0" applyNumberFormat="1" applyFont="1" applyFill="1" applyBorder="1" applyAlignment="1" applyProtection="1">
      <alignment horizontal="left" readingOrder="1"/>
    </xf>
    <xf numFmtId="0" fontId="16" fillId="2" borderId="4" xfId="0" applyNumberFormat="1" applyFont="1" applyFill="1" applyBorder="1" applyAlignment="1" applyProtection="1">
      <alignment horizontal="left" readingOrder="1"/>
    </xf>
    <xf numFmtId="0" fontId="10" fillId="2" borderId="3" xfId="0" applyNumberFormat="1" applyFont="1" applyFill="1" applyBorder="1" applyAlignment="1" applyProtection="1">
      <alignment horizontal="left" readingOrder="1"/>
    </xf>
    <xf numFmtId="49" fontId="10" fillId="2" borderId="3" xfId="0" applyNumberFormat="1" applyFont="1" applyFill="1" applyBorder="1" applyAlignment="1" applyProtection="1">
      <alignment horizontal="left" wrapText="1" readingOrder="1"/>
    </xf>
    <xf numFmtId="0" fontId="9" fillId="2" borderId="3" xfId="0" applyNumberFormat="1" applyFont="1" applyFill="1" applyBorder="1" applyAlignment="1" applyProtection="1">
      <alignment horizontal="left" readingOrder="1"/>
    </xf>
    <xf numFmtId="0" fontId="9" fillId="2" borderId="4" xfId="0" applyNumberFormat="1" applyFont="1" applyFill="1" applyBorder="1" applyAlignment="1" applyProtection="1">
      <alignment horizontal="left" readingOrder="1"/>
    </xf>
    <xf numFmtId="49" fontId="42" fillId="2" borderId="4" xfId="0" applyNumberFormat="1" applyFont="1" applyFill="1" applyBorder="1" applyAlignment="1" applyProtection="1">
      <alignment horizontal="left" readingOrder="1"/>
    </xf>
    <xf numFmtId="49" fontId="42" fillId="2" borderId="1" xfId="0" applyNumberFormat="1" applyFont="1" applyFill="1" applyBorder="1" applyAlignment="1" applyProtection="1">
      <alignment horizontal="left" readingOrder="1"/>
    </xf>
    <xf numFmtId="49" fontId="10" fillId="2" borderId="7" xfId="0" applyNumberFormat="1" applyFont="1" applyFill="1" applyBorder="1" applyAlignment="1" applyProtection="1">
      <alignment horizontal="left" readingOrder="1"/>
    </xf>
    <xf numFmtId="0" fontId="10" fillId="2" borderId="1" xfId="0" applyNumberFormat="1" applyFont="1" applyFill="1" applyBorder="1" applyAlignment="1" applyProtection="1">
      <alignment horizontal="left" readingOrder="1"/>
    </xf>
    <xf numFmtId="0" fontId="42" fillId="2" borderId="6" xfId="0" applyNumberFormat="1" applyFont="1" applyFill="1" applyBorder="1" applyAlignment="1" applyProtection="1">
      <alignment horizontal="left" readingOrder="1"/>
    </xf>
    <xf numFmtId="49" fontId="10" fillId="2" borderId="6" xfId="0" applyNumberFormat="1" applyFont="1" applyFill="1" applyBorder="1" applyAlignment="1" applyProtection="1">
      <alignment horizontal="left" readingOrder="1"/>
    </xf>
    <xf numFmtId="0" fontId="0" fillId="2" borderId="0" xfId="0" applyFont="1" applyFill="1" applyAlignment="1">
      <alignment horizontal="left"/>
    </xf>
    <xf numFmtId="49" fontId="10" fillId="2" borderId="1" xfId="0" applyNumberFormat="1" applyFont="1" applyFill="1" applyBorder="1" applyAlignment="1" applyProtection="1">
      <alignment horizontal="left" readingOrder="1"/>
    </xf>
    <xf numFmtId="49" fontId="9" fillId="2" borderId="4" xfId="0" applyNumberFormat="1" applyFont="1" applyFill="1" applyBorder="1" applyAlignment="1" applyProtection="1">
      <alignment horizontal="left" readingOrder="1"/>
    </xf>
    <xf numFmtId="1" fontId="0" fillId="5" borderId="3" xfId="0" applyNumberFormat="1" applyFont="1" applyFill="1" applyBorder="1" applyAlignment="1" applyProtection="1">
      <alignment horizontal="center" wrapText="1"/>
      <protection locked="0"/>
    </xf>
    <xf numFmtId="164" fontId="20" fillId="2" borderId="3" xfId="0" applyNumberFormat="1" applyFont="1" applyFill="1" applyBorder="1" applyAlignment="1">
      <alignment horizontal="center" vertical="center" wrapText="1" readingOrder="1"/>
    </xf>
    <xf numFmtId="164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165" fontId="0" fillId="2" borderId="3" xfId="0" applyNumberFormat="1" applyFont="1" applyFill="1" applyBorder="1" applyAlignment="1" applyProtection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4" fillId="2" borderId="2" xfId="0" applyNumberFormat="1" applyFont="1" applyFill="1" applyBorder="1" applyAlignment="1" applyProtection="1">
      <alignment horizontal="left" vertical="center" readingOrder="1"/>
    </xf>
    <xf numFmtId="0" fontId="4" fillId="2" borderId="4" xfId="0" applyNumberFormat="1" applyFont="1" applyFill="1" applyBorder="1" applyAlignment="1" applyProtection="1">
      <alignment horizontal="left" vertical="center" readingOrder="1"/>
    </xf>
    <xf numFmtId="0" fontId="8" fillId="2" borderId="4" xfId="0" applyNumberFormat="1" applyFont="1" applyFill="1" applyBorder="1" applyAlignment="1" applyProtection="1">
      <alignment horizontal="left" vertical="center" readingOrder="1"/>
    </xf>
    <xf numFmtId="0" fontId="9" fillId="2" borderId="3" xfId="0" applyNumberFormat="1" applyFont="1" applyFill="1" applyBorder="1" applyAlignment="1" applyProtection="1">
      <alignment horizontal="left" vertical="center" readingOrder="1"/>
    </xf>
    <xf numFmtId="0" fontId="9" fillId="2" borderId="4" xfId="0" applyNumberFormat="1" applyFont="1" applyFill="1" applyBorder="1" applyAlignment="1" applyProtection="1">
      <alignment horizontal="left" vertical="center" readingOrder="1"/>
    </xf>
    <xf numFmtId="49" fontId="42" fillId="2" borderId="4" xfId="0" applyNumberFormat="1" applyFont="1" applyFill="1" applyBorder="1" applyAlignment="1" applyProtection="1">
      <alignment horizontal="left" vertical="center" readingOrder="1"/>
    </xf>
    <xf numFmtId="49" fontId="42" fillId="2" borderId="1" xfId="0" applyNumberFormat="1" applyFont="1" applyFill="1" applyBorder="1" applyAlignment="1" applyProtection="1">
      <alignment horizontal="left" vertical="center" readingOrder="1"/>
    </xf>
    <xf numFmtId="0" fontId="42" fillId="2" borderId="3" xfId="0" applyNumberFormat="1" applyFont="1" applyFill="1" applyBorder="1" applyAlignment="1" applyProtection="1">
      <alignment horizontal="left" vertical="center" readingOrder="1"/>
    </xf>
    <xf numFmtId="49" fontId="9" fillId="2" borderId="4" xfId="0" applyNumberFormat="1" applyFont="1" applyFill="1" applyBorder="1" applyAlignment="1" applyProtection="1">
      <alignment horizontal="left" vertical="center" readingOrder="1"/>
    </xf>
    <xf numFmtId="0" fontId="1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46" fillId="4" borderId="3" xfId="0" applyNumberFormat="1" applyFont="1" applyFill="1" applyBorder="1" applyAlignment="1" applyProtection="1">
      <alignment horizontal="right" vertical="center" readingOrder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4" fillId="0" borderId="2" xfId="0" applyNumberFormat="1" applyFont="1" applyBorder="1" applyAlignment="1" applyProtection="1">
      <alignment horizontal="left" vertical="center"/>
    </xf>
    <xf numFmtId="0" fontId="16" fillId="0" borderId="4" xfId="0" applyNumberFormat="1" applyFont="1" applyBorder="1" applyAlignment="1" applyProtection="1">
      <alignment horizontal="left" vertical="center"/>
    </xf>
    <xf numFmtId="0" fontId="4" fillId="0" borderId="4" xfId="0" applyNumberFormat="1" applyFont="1" applyBorder="1" applyAlignment="1" applyProtection="1">
      <alignment horizontal="left" vertical="center"/>
    </xf>
    <xf numFmtId="0" fontId="8" fillId="0" borderId="4" xfId="0" applyNumberFormat="1" applyFont="1" applyBorder="1" applyAlignment="1" applyProtection="1">
      <alignment horizontal="left" vertical="center"/>
    </xf>
    <xf numFmtId="49" fontId="42" fillId="4" borderId="4" xfId="0" applyNumberFormat="1" applyFont="1" applyFill="1" applyBorder="1" applyAlignment="1" applyProtection="1">
      <alignment horizontal="left" vertical="center"/>
    </xf>
    <xf numFmtId="49" fontId="42" fillId="4" borderId="1" xfId="0" applyNumberFormat="1" applyFont="1" applyFill="1" applyBorder="1" applyAlignment="1" applyProtection="1">
      <alignment horizontal="left" vertical="center"/>
    </xf>
    <xf numFmtId="0" fontId="42" fillId="4" borderId="3" xfId="0" applyNumberFormat="1" applyFont="1" applyFill="1" applyBorder="1" applyAlignment="1" applyProtection="1">
      <alignment horizontal="left" vertical="center"/>
    </xf>
    <xf numFmtId="49" fontId="10" fillId="4" borderId="2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"/>
    </xf>
    <xf numFmtId="0" fontId="16" fillId="2" borderId="4" xfId="0" applyNumberFormat="1" applyFont="1" applyFill="1" applyBorder="1" applyAlignment="1" applyProtection="1">
      <alignment horizontal="left" vertical="center" wrapText="1" readingOrder="1"/>
    </xf>
    <xf numFmtId="49" fontId="47" fillId="2" borderId="4" xfId="0" applyNumberFormat="1" applyFont="1" applyFill="1" applyBorder="1" applyAlignment="1" applyProtection="1">
      <alignment horizontal="left" vertical="center" readingOrder="1"/>
    </xf>
    <xf numFmtId="0" fontId="42" fillId="4" borderId="6" xfId="0" applyNumberFormat="1" applyFont="1" applyFill="1" applyBorder="1" applyAlignment="1" applyProtection="1">
      <alignment horizontal="left" vertical="center" readingOrder="1"/>
    </xf>
    <xf numFmtId="165" fontId="35" fillId="2" borderId="3" xfId="0" applyNumberFormat="1" applyFont="1" applyFill="1" applyBorder="1" applyAlignment="1" applyProtection="1">
      <alignment horizontal="left" readingOrder="1"/>
    </xf>
    <xf numFmtId="49" fontId="27" fillId="11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readingOrder="1"/>
    </xf>
    <xf numFmtId="0" fontId="43" fillId="2" borderId="3" xfId="0" applyFont="1" applyFill="1" applyBorder="1" applyAlignment="1">
      <alignment horizontal="left" vertical="center" readingOrder="1"/>
    </xf>
    <xf numFmtId="0" fontId="12" fillId="2" borderId="3" xfId="0" applyFont="1" applyFill="1" applyBorder="1" applyAlignment="1">
      <alignment horizontal="left" vertical="center" readingOrder="1"/>
    </xf>
    <xf numFmtId="0" fontId="2" fillId="2" borderId="3" xfId="0" applyFont="1" applyFill="1" applyBorder="1" applyAlignment="1">
      <alignment horizontal="left" vertical="center" readingOrder="1"/>
    </xf>
    <xf numFmtId="0" fontId="0" fillId="0" borderId="0" xfId="0" applyFont="1" applyAlignment="1">
      <alignment horizontal="left" readingOrder="1"/>
    </xf>
    <xf numFmtId="0" fontId="2" fillId="0" borderId="0" xfId="0" applyFont="1" applyAlignment="1">
      <alignment horizontal="right" vertical="center" readingOrder="1"/>
    </xf>
    <xf numFmtId="0" fontId="0" fillId="5" borderId="3" xfId="0" applyFill="1" applyBorder="1" applyAlignment="1">
      <alignment horizontal="left"/>
    </xf>
    <xf numFmtId="0" fontId="2" fillId="5" borderId="0" xfId="0" applyFont="1" applyFill="1" applyAlignment="1">
      <alignment horizontal="right"/>
    </xf>
    <xf numFmtId="0" fontId="2" fillId="5" borderId="3" xfId="0" applyFont="1" applyFill="1" applyBorder="1" applyAlignment="1">
      <alignment horizontal="center"/>
    </xf>
    <xf numFmtId="1" fontId="2" fillId="3" borderId="3" xfId="0" applyNumberFormat="1" applyFont="1" applyFill="1" applyBorder="1" applyAlignment="1">
      <alignment horizontal="center" vertical="center" wrapText="1" readingOrder="1"/>
    </xf>
    <xf numFmtId="1" fontId="24" fillId="3" borderId="3" xfId="0" applyNumberFormat="1" applyFont="1" applyFill="1" applyBorder="1" applyAlignment="1">
      <alignment horizontal="center" vertical="center" wrapText="1" readingOrder="1"/>
    </xf>
    <xf numFmtId="49" fontId="7" fillId="14" borderId="4" xfId="0" applyNumberFormat="1" applyFont="1" applyFill="1" applyBorder="1" applyAlignment="1">
      <alignment horizontal="center" vertical="center" wrapText="1"/>
    </xf>
    <xf numFmtId="49" fontId="0" fillId="14" borderId="3" xfId="0" applyNumberFormat="1" applyFont="1" applyFill="1" applyBorder="1" applyAlignment="1">
      <alignment horizontal="center" wrapText="1"/>
    </xf>
    <xf numFmtId="165" fontId="0" fillId="14" borderId="3" xfId="0" applyNumberFormat="1" applyFill="1" applyBorder="1" applyAlignment="1">
      <alignment horizontal="center" vertical="center"/>
    </xf>
    <xf numFmtId="49" fontId="0" fillId="14" borderId="3" xfId="0" applyNumberFormat="1" applyFont="1" applyFill="1" applyBorder="1" applyAlignment="1">
      <alignment horizontal="center" vertical="center" wrapText="1"/>
    </xf>
    <xf numFmtId="1" fontId="2" fillId="14" borderId="3" xfId="0" applyNumberFormat="1" applyFont="1" applyFill="1" applyBorder="1" applyAlignment="1">
      <alignment horizontal="center" vertical="center" wrapText="1" readingOrder="1"/>
    </xf>
    <xf numFmtId="1" fontId="24" fillId="14" borderId="3" xfId="0" applyNumberFormat="1" applyFont="1" applyFill="1" applyBorder="1" applyAlignment="1">
      <alignment horizontal="center" vertical="center" wrapText="1" readingOrder="1"/>
    </xf>
    <xf numFmtId="49" fontId="48" fillId="3" borderId="4" xfId="0" applyNumberFormat="1" applyFont="1" applyFill="1" applyBorder="1" applyAlignment="1">
      <alignment horizontal="center" vertical="center" wrapText="1"/>
    </xf>
    <xf numFmtId="49" fontId="49" fillId="3" borderId="3" xfId="0" applyNumberFormat="1" applyFont="1" applyFill="1" applyBorder="1" applyAlignment="1">
      <alignment horizontal="center" wrapText="1"/>
    </xf>
    <xf numFmtId="49" fontId="48" fillId="3" borderId="3" xfId="0" applyNumberFormat="1" applyFont="1" applyFill="1" applyBorder="1" applyAlignment="1">
      <alignment horizontal="center" vertical="center" wrapText="1" readingOrder="1"/>
    </xf>
    <xf numFmtId="49" fontId="27" fillId="3" borderId="4" xfId="0" applyNumberFormat="1" applyFont="1" applyFill="1" applyBorder="1" applyAlignment="1">
      <alignment horizontal="center" vertical="center" wrapText="1" readingOrder="1"/>
    </xf>
    <xf numFmtId="49" fontId="48" fillId="3" borderId="4" xfId="0" applyNumberFormat="1" applyFont="1" applyFill="1" applyBorder="1" applyAlignment="1">
      <alignment horizontal="center" vertical="center" wrapText="1" readingOrder="1"/>
    </xf>
    <xf numFmtId="49" fontId="49" fillId="3" borderId="3" xfId="0" applyNumberFormat="1" applyFont="1" applyFill="1" applyBorder="1" applyAlignment="1">
      <alignment horizontal="center" vertical="center" wrapText="1"/>
    </xf>
    <xf numFmtId="49" fontId="31" fillId="3" borderId="3" xfId="0" applyNumberFormat="1" applyFont="1" applyFill="1" applyBorder="1" applyAlignment="1">
      <alignment horizontal="center" vertical="center" wrapText="1" readingOrder="1"/>
    </xf>
    <xf numFmtId="49" fontId="31" fillId="11" borderId="3" xfId="0" applyNumberFormat="1" applyFont="1" applyFill="1" applyBorder="1" applyAlignment="1">
      <alignment horizontal="center" vertical="center" wrapText="1" readingOrder="1"/>
    </xf>
    <xf numFmtId="49" fontId="28" fillId="15" borderId="3" xfId="0" applyNumberFormat="1" applyFont="1" applyFill="1" applyBorder="1" applyAlignment="1">
      <alignment horizontal="center" vertical="center" wrapText="1"/>
    </xf>
    <xf numFmtId="49" fontId="28" fillId="15" borderId="4" xfId="0" applyNumberFormat="1" applyFont="1" applyFill="1" applyBorder="1" applyAlignment="1">
      <alignment horizontal="center" vertical="center" wrapText="1"/>
    </xf>
    <xf numFmtId="49" fontId="0" fillId="15" borderId="3" xfId="0" applyNumberFormat="1" applyFill="1" applyBorder="1" applyAlignment="1">
      <alignment horizontal="center" vertical="center" wrapText="1"/>
    </xf>
    <xf numFmtId="49" fontId="0" fillId="15" borderId="3" xfId="0" applyNumberFormat="1" applyFill="1" applyBorder="1" applyAlignment="1">
      <alignment horizontal="center" wrapText="1"/>
    </xf>
    <xf numFmtId="49" fontId="6" fillId="15" borderId="3" xfId="0" applyNumberFormat="1" applyFont="1" applyFill="1" applyBorder="1" applyAlignment="1">
      <alignment horizontal="center" vertical="center" wrapText="1"/>
    </xf>
    <xf numFmtId="49" fontId="6" fillId="15" borderId="3" xfId="0" applyNumberFormat="1" applyFont="1" applyFill="1" applyBorder="1" applyAlignment="1">
      <alignment horizontal="center" vertical="center" wrapText="1" readingOrder="1"/>
    </xf>
    <xf numFmtId="165" fontId="0" fillId="15" borderId="3" xfId="0" applyNumberFormat="1" applyFill="1" applyBorder="1" applyAlignment="1">
      <alignment horizontal="center" vertical="center"/>
    </xf>
    <xf numFmtId="49" fontId="7" fillId="15" borderId="3" xfId="0" applyNumberFormat="1" applyFont="1" applyFill="1" applyBorder="1" applyAlignment="1">
      <alignment horizontal="center" vertical="center" wrapText="1"/>
    </xf>
    <xf numFmtId="49" fontId="7" fillId="15" borderId="4" xfId="0" applyNumberFormat="1" applyFont="1" applyFill="1" applyBorder="1" applyAlignment="1">
      <alignment horizontal="center" vertical="center" wrapText="1" readingOrder="1"/>
    </xf>
    <xf numFmtId="49" fontId="6" fillId="15" borderId="3" xfId="0" applyNumberFormat="1" applyFont="1" applyFill="1" applyBorder="1" applyAlignment="1">
      <alignment horizontal="center" wrapText="1" readingOrder="1"/>
    </xf>
    <xf numFmtId="49" fontId="28" fillId="15" borderId="3" xfId="0" applyNumberFormat="1" applyFont="1" applyFill="1" applyBorder="1" applyAlignment="1">
      <alignment horizontal="center" vertical="center" wrapText="1" readingOrder="1"/>
    </xf>
    <xf numFmtId="49" fontId="0" fillId="15" borderId="3" xfId="0" applyNumberFormat="1" applyFont="1" applyFill="1" applyBorder="1" applyAlignment="1">
      <alignment horizontal="center" wrapText="1"/>
    </xf>
    <xf numFmtId="49" fontId="0" fillId="15" borderId="3" xfId="0" applyNumberFormat="1" applyFont="1" applyFill="1" applyBorder="1" applyAlignment="1">
      <alignment horizontal="center" vertical="center" wrapText="1"/>
    </xf>
    <xf numFmtId="167" fontId="0" fillId="5" borderId="3" xfId="0" applyNumberFormat="1" applyFill="1" applyBorder="1" applyAlignment="1" applyProtection="1">
      <alignment horizontal="center" vertical="center"/>
    </xf>
    <xf numFmtId="167" fontId="0" fillId="5" borderId="3" xfId="0" applyNumberForma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/>
    </xf>
    <xf numFmtId="167" fontId="0" fillId="5" borderId="3" xfId="0" applyNumberFormat="1" applyFont="1" applyFill="1" applyBorder="1" applyAlignment="1" applyProtection="1">
      <alignment horizontal="center" vertical="center"/>
    </xf>
    <xf numFmtId="167" fontId="0" fillId="5" borderId="3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165" fontId="10" fillId="4" borderId="3" xfId="0" applyNumberFormat="1" applyFont="1" applyFill="1" applyBorder="1" applyAlignment="1" applyProtection="1">
      <alignment horizontal="left" vertical="center" readingOrder="1"/>
    </xf>
    <xf numFmtId="165" fontId="9" fillId="4" borderId="3" xfId="0" applyNumberFormat="1" applyFont="1" applyFill="1" applyBorder="1" applyAlignment="1" applyProtection="1">
      <alignment horizontal="left" vertical="center" readingOrder="1"/>
    </xf>
    <xf numFmtId="165" fontId="0" fillId="0" borderId="0" xfId="0" applyNumberFormat="1" applyAlignment="1">
      <alignment vertical="center"/>
    </xf>
    <xf numFmtId="1" fontId="38" fillId="4" borderId="3" xfId="0" applyNumberFormat="1" applyFont="1" applyFill="1" applyBorder="1" applyAlignment="1" applyProtection="1">
      <alignment horizontal="right" vertical="center" readingOrder="1"/>
    </xf>
    <xf numFmtId="1" fontId="25" fillId="0" borderId="3" xfId="0" applyNumberFormat="1" applyFont="1" applyBorder="1" applyAlignment="1" applyProtection="1">
      <alignment horizontal="center" vertical="center"/>
    </xf>
    <xf numFmtId="0" fontId="4" fillId="9" borderId="4" xfId="0" applyNumberFormat="1" applyFont="1" applyFill="1" applyBorder="1" applyAlignment="1" applyProtection="1">
      <alignment horizontal="center" readingOrder="1"/>
    </xf>
    <xf numFmtId="165" fontId="0" fillId="9" borderId="3" xfId="0" applyNumberFormat="1" applyFont="1" applyFill="1" applyBorder="1" applyAlignment="1" applyProtection="1">
      <alignment horizontal="center" vertical="center"/>
    </xf>
    <xf numFmtId="49" fontId="49" fillId="14" borderId="3" xfId="0" applyNumberFormat="1" applyFont="1" applyFill="1" applyBorder="1" applyAlignment="1">
      <alignment horizontal="center" wrapText="1"/>
    </xf>
    <xf numFmtId="165" fontId="0" fillId="16" borderId="3" xfId="0" applyNumberFormat="1" applyFill="1" applyBorder="1" applyAlignment="1">
      <alignment horizontal="center" vertical="center"/>
    </xf>
    <xf numFmtId="165" fontId="0" fillId="11" borderId="3" xfId="0" applyNumberFormat="1" applyFont="1" applyFill="1" applyBorder="1" applyAlignment="1" applyProtection="1">
      <alignment horizontal="center" vertical="center"/>
    </xf>
    <xf numFmtId="49" fontId="51" fillId="14" borderId="3" xfId="0" applyNumberFormat="1" applyFont="1" applyFill="1" applyBorder="1" applyAlignment="1">
      <alignment horizontal="center" vertical="center" wrapText="1" readingOrder="1"/>
    </xf>
    <xf numFmtId="49" fontId="51" fillId="3" borderId="3" xfId="0" applyNumberFormat="1" applyFont="1" applyFill="1" applyBorder="1" applyAlignment="1">
      <alignment horizontal="center" vertical="center" wrapText="1" readingOrder="1"/>
    </xf>
    <xf numFmtId="49" fontId="44" fillId="3" borderId="3" xfId="0" applyNumberFormat="1" applyFont="1" applyFill="1" applyBorder="1" applyAlignment="1">
      <alignment horizontal="center" vertical="center" wrapText="1" readingOrder="1"/>
    </xf>
    <xf numFmtId="49" fontId="44" fillId="3" borderId="3" xfId="0" applyNumberFormat="1" applyFont="1" applyFill="1" applyBorder="1" applyAlignment="1">
      <alignment horizontal="center" vertical="center" wrapText="1"/>
    </xf>
    <xf numFmtId="165" fontId="0" fillId="17" borderId="3" xfId="0" applyNumberFormat="1" applyFill="1" applyBorder="1" applyAlignment="1">
      <alignment horizontal="center" vertical="center"/>
    </xf>
    <xf numFmtId="49" fontId="27" fillId="18" borderId="4" xfId="0" applyNumberFormat="1" applyFont="1" applyFill="1" applyBorder="1" applyAlignment="1">
      <alignment horizontal="center" vertical="center" wrapText="1"/>
    </xf>
    <xf numFmtId="49" fontId="7" fillId="18" borderId="4" xfId="0" applyNumberFormat="1" applyFont="1" applyFill="1" applyBorder="1" applyAlignment="1">
      <alignment horizontal="center" vertical="center" wrapText="1" readingOrder="1"/>
    </xf>
    <xf numFmtId="49" fontId="51" fillId="18" borderId="3" xfId="0" applyNumberFormat="1" applyFont="1" applyFill="1" applyBorder="1" applyAlignment="1">
      <alignment horizontal="center" vertical="center" wrapText="1" readingOrder="1"/>
    </xf>
    <xf numFmtId="49" fontId="6" fillId="18" borderId="4" xfId="0" applyNumberFormat="1" applyFont="1" applyFill="1" applyBorder="1" applyAlignment="1">
      <alignment horizontal="center" vertical="center" wrapText="1" readingOrder="1"/>
    </xf>
    <xf numFmtId="49" fontId="48" fillId="18" borderId="3" xfId="0" applyNumberFormat="1" applyFont="1" applyFill="1" applyBorder="1" applyAlignment="1">
      <alignment horizontal="center" vertical="center" wrapText="1" readingOrder="1"/>
    </xf>
    <xf numFmtId="49" fontId="7" fillId="18" borderId="4" xfId="0" applyNumberFormat="1" applyFont="1" applyFill="1" applyBorder="1" applyAlignment="1">
      <alignment horizontal="center" vertical="center" wrapText="1"/>
    </xf>
    <xf numFmtId="49" fontId="44" fillId="18" borderId="3" xfId="0" applyNumberFormat="1" applyFont="1" applyFill="1" applyBorder="1" applyAlignment="1">
      <alignment horizontal="center" vertical="center" wrapText="1" readingOrder="1"/>
    </xf>
    <xf numFmtId="49" fontId="6" fillId="18" borderId="4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wrapText="1"/>
    </xf>
    <xf numFmtId="49" fontId="44" fillId="2" borderId="3" xfId="0" applyNumberFormat="1" applyFont="1" applyFill="1" applyBorder="1" applyAlignment="1">
      <alignment horizontal="center" vertical="center" wrapText="1" readingOrder="1"/>
    </xf>
    <xf numFmtId="49" fontId="31" fillId="18" borderId="3" xfId="0" applyNumberFormat="1" applyFont="1" applyFill="1" applyBorder="1" applyAlignment="1">
      <alignment horizontal="center" vertical="center" wrapText="1" readingOrder="1"/>
    </xf>
    <xf numFmtId="49" fontId="6" fillId="3" borderId="4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 applyProtection="1">
      <alignment horizontal="left" readingOrder="1"/>
    </xf>
    <xf numFmtId="165" fontId="9" fillId="2" borderId="4" xfId="0" applyNumberFormat="1" applyFont="1" applyFill="1" applyBorder="1" applyAlignment="1" applyProtection="1">
      <alignment horizontal="left" readingOrder="1"/>
    </xf>
    <xf numFmtId="165" fontId="4" fillId="2" borderId="4" xfId="0" applyNumberFormat="1" applyFont="1" applyFill="1" applyBorder="1" applyAlignment="1" applyProtection="1">
      <alignment horizontal="center" readingOrder="1"/>
    </xf>
    <xf numFmtId="165" fontId="4" fillId="2" borderId="4" xfId="0" applyNumberFormat="1" applyFont="1" applyFill="1" applyBorder="1" applyAlignment="1" applyProtection="1">
      <alignment horizontal="center" wrapText="1" readingOrder="1"/>
    </xf>
    <xf numFmtId="165" fontId="9" fillId="2" borderId="1" xfId="0" applyNumberFormat="1" applyFont="1" applyFill="1" applyBorder="1" applyAlignment="1" applyProtection="1">
      <alignment horizontal="left" readingOrder="1"/>
    </xf>
    <xf numFmtId="165" fontId="2" fillId="2" borderId="4" xfId="0" applyNumberFormat="1" applyFont="1" applyFill="1" applyBorder="1" applyAlignment="1">
      <alignment horizontal="left"/>
    </xf>
    <xf numFmtId="49" fontId="9" fillId="2" borderId="3" xfId="0" applyNumberFormat="1" applyFont="1" applyFill="1" applyBorder="1" applyAlignment="1" applyProtection="1">
      <alignment horizontal="left" readingOrder="1"/>
    </xf>
    <xf numFmtId="0" fontId="2" fillId="2" borderId="3" xfId="0" applyFont="1" applyFill="1" applyBorder="1" applyAlignment="1"/>
    <xf numFmtId="49" fontId="9" fillId="2" borderId="7" xfId="0" applyNumberFormat="1" applyFont="1" applyFill="1" applyBorder="1" applyAlignment="1" applyProtection="1">
      <alignment horizontal="left" readingOrder="1"/>
    </xf>
    <xf numFmtId="49" fontId="9" fillId="2" borderId="1" xfId="0" applyNumberFormat="1" applyFont="1" applyFill="1" applyBorder="1" applyAlignment="1" applyProtection="1">
      <alignment horizontal="left" readingOrder="1"/>
    </xf>
    <xf numFmtId="165" fontId="10" fillId="2" borderId="3" xfId="0" applyNumberFormat="1" applyFont="1" applyFill="1" applyBorder="1" applyAlignment="1" applyProtection="1">
      <alignment horizontal="center" readingOrder="1"/>
    </xf>
    <xf numFmtId="0" fontId="14" fillId="2" borderId="3" xfId="0" applyFont="1" applyFill="1" applyBorder="1" applyAlignment="1"/>
    <xf numFmtId="49" fontId="44" fillId="18" borderId="3" xfId="0" applyNumberFormat="1" applyFont="1" applyFill="1" applyBorder="1" applyAlignment="1">
      <alignment horizontal="center" vertical="center" wrapText="1"/>
    </xf>
    <xf numFmtId="49" fontId="31" fillId="18" borderId="4" xfId="0" applyNumberFormat="1" applyFont="1" applyFill="1" applyBorder="1" applyAlignment="1">
      <alignment horizontal="center" vertical="center" wrapText="1"/>
    </xf>
    <xf numFmtId="49" fontId="31" fillId="3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49" fontId="52" fillId="2" borderId="3" xfId="0" applyNumberFormat="1" applyFont="1" applyFill="1" applyBorder="1" applyAlignment="1">
      <alignment horizontal="center" vertical="center" wrapText="1" readingOrder="1"/>
    </xf>
    <xf numFmtId="49" fontId="53" fillId="18" borderId="4" xfId="0" applyNumberFormat="1" applyFont="1" applyFill="1" applyBorder="1" applyAlignment="1">
      <alignment horizontal="center" vertical="center" wrapText="1"/>
    </xf>
    <xf numFmtId="49" fontId="53" fillId="3" borderId="4" xfId="0" applyNumberFormat="1" applyFont="1" applyFill="1" applyBorder="1" applyAlignment="1">
      <alignment horizontal="center" vertical="center" wrapText="1"/>
    </xf>
    <xf numFmtId="1" fontId="24" fillId="9" borderId="3" xfId="0" applyNumberFormat="1" applyFont="1" applyFill="1" applyBorder="1" applyAlignment="1">
      <alignment horizontal="center" vertical="center" wrapText="1" readingOrder="1"/>
    </xf>
    <xf numFmtId="1" fontId="24" fillId="6" borderId="3" xfId="0" applyNumberFormat="1" applyFont="1" applyFill="1" applyBorder="1" applyAlignment="1">
      <alignment horizontal="center" vertical="center" wrapText="1" readingOrder="1"/>
    </xf>
    <xf numFmtId="49" fontId="6" fillId="3" borderId="3" xfId="0" applyNumberFormat="1" applyFont="1" applyFill="1" applyBorder="1" applyAlignment="1">
      <alignment horizontal="center" vertical="center" wrapText="1" readingOrder="1"/>
    </xf>
    <xf numFmtId="165" fontId="0" fillId="19" borderId="3" xfId="0" applyNumberFormat="1" applyFill="1" applyBorder="1" applyAlignment="1">
      <alignment horizontal="center" vertical="center"/>
    </xf>
    <xf numFmtId="165" fontId="0" fillId="19" borderId="3" xfId="0" applyNumberFormat="1" applyFill="1" applyBorder="1" applyAlignment="1">
      <alignment horizontal="center"/>
    </xf>
    <xf numFmtId="0" fontId="0" fillId="19" borderId="3" xfId="0" applyFill="1" applyBorder="1" applyAlignment="1">
      <alignment horizontal="center" vertical="center"/>
    </xf>
    <xf numFmtId="166" fontId="0" fillId="19" borderId="3" xfId="0" applyNumberFormat="1" applyFill="1" applyBorder="1" applyAlignment="1">
      <alignment horizontal="center"/>
    </xf>
    <xf numFmtId="165" fontId="50" fillId="19" borderId="3" xfId="0" applyNumberFormat="1" applyFont="1" applyFill="1" applyBorder="1" applyAlignment="1">
      <alignment horizontal="center" vertical="center"/>
    </xf>
    <xf numFmtId="49" fontId="7" fillId="15" borderId="4" xfId="0" applyNumberFormat="1" applyFont="1" applyFill="1" applyBorder="1" applyAlignment="1">
      <alignment horizontal="center" vertical="center" wrapText="1"/>
    </xf>
    <xf numFmtId="49" fontId="48" fillId="15" borderId="3" xfId="0" applyNumberFormat="1" applyFont="1" applyFill="1" applyBorder="1" applyAlignment="1">
      <alignment horizontal="center" vertical="center" wrapText="1" readingOrder="1"/>
    </xf>
    <xf numFmtId="49" fontId="49" fillId="2" borderId="3" xfId="0" applyNumberFormat="1" applyFont="1" applyFill="1" applyBorder="1" applyAlignment="1">
      <alignment horizontal="center" wrapText="1"/>
    </xf>
    <xf numFmtId="49" fontId="48" fillId="2" borderId="3" xfId="0" applyNumberFormat="1" applyFont="1" applyFill="1" applyBorder="1" applyAlignment="1">
      <alignment horizontal="center" vertical="center" wrapText="1" readingOrder="1"/>
    </xf>
    <xf numFmtId="166" fontId="19" fillId="5" borderId="3" xfId="0" applyNumberFormat="1" applyFont="1" applyFill="1" applyBorder="1" applyAlignment="1">
      <alignment horizontal="center"/>
    </xf>
    <xf numFmtId="0" fontId="0" fillId="2" borderId="0" xfId="0" applyFill="1" applyAlignment="1">
      <alignment wrapText="1"/>
    </xf>
    <xf numFmtId="165" fontId="19" fillId="2" borderId="3" xfId="0" applyNumberFormat="1" applyFont="1" applyFill="1" applyBorder="1" applyAlignment="1">
      <alignment horizontal="center" vertical="center"/>
    </xf>
    <xf numFmtId="165" fontId="0" fillId="20" borderId="3" xfId="0" applyNumberFormat="1" applyFill="1" applyBorder="1" applyAlignment="1">
      <alignment horizontal="center" vertical="center"/>
    </xf>
    <xf numFmtId="49" fontId="48" fillId="7" borderId="3" xfId="0" applyNumberFormat="1" applyFont="1" applyFill="1" applyBorder="1" applyAlignment="1">
      <alignment horizontal="center" vertical="center" wrapText="1" readingOrder="1"/>
    </xf>
    <xf numFmtId="49" fontId="6" fillId="7" borderId="1" xfId="0" applyNumberFormat="1" applyFont="1" applyFill="1" applyBorder="1" applyAlignment="1">
      <alignment horizontal="center" vertical="center" wrapText="1" readingOrder="1"/>
    </xf>
    <xf numFmtId="49" fontId="6" fillId="7" borderId="7" xfId="0" applyNumberFormat="1" applyFont="1" applyFill="1" applyBorder="1" applyAlignment="1">
      <alignment horizontal="center" vertical="center" wrapText="1" readingOrder="1"/>
    </xf>
    <xf numFmtId="49" fontId="6" fillId="7" borderId="1" xfId="0" applyNumberFormat="1" applyFont="1" applyFill="1" applyBorder="1" applyAlignment="1">
      <alignment horizontal="center" vertical="center" wrapText="1"/>
    </xf>
    <xf numFmtId="49" fontId="6" fillId="7" borderId="7" xfId="0" applyNumberFormat="1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0" fillId="18" borderId="8" xfId="0" applyFill="1" applyBorder="1" applyAlignment="1">
      <alignment horizontal="center" wrapText="1"/>
    </xf>
    <xf numFmtId="0" fontId="0" fillId="18" borderId="7" xfId="0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NumberFormat="1" applyFont="1" applyAlignment="1" applyProtection="1">
      <alignment horizontal="center" vertical="center" wrapText="1" readingOrder="1"/>
    </xf>
    <xf numFmtId="0" fontId="2" fillId="18" borderId="3" xfId="0" applyFont="1" applyFill="1" applyBorder="1" applyAlignment="1">
      <alignment horizontal="center" vertical="center" wrapText="1"/>
    </xf>
    <xf numFmtId="164" fontId="5" fillId="18" borderId="1" xfId="0" applyNumberFormat="1" applyFont="1" applyFill="1" applyBorder="1" applyAlignment="1">
      <alignment horizontal="center" vertical="center" wrapText="1"/>
    </xf>
    <xf numFmtId="164" fontId="5" fillId="18" borderId="8" xfId="0" applyNumberFormat="1" applyFont="1" applyFill="1" applyBorder="1" applyAlignment="1">
      <alignment horizontal="center" vertical="center" wrapText="1"/>
    </xf>
    <xf numFmtId="164" fontId="5" fillId="18" borderId="7" xfId="0" applyNumberFormat="1" applyFont="1" applyFill="1" applyBorder="1" applyAlignment="1">
      <alignment horizontal="center" vertical="center" wrapText="1"/>
    </xf>
    <xf numFmtId="0" fontId="17" fillId="7" borderId="3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4" fontId="23" fillId="2" borderId="8" xfId="0" applyNumberFormat="1" applyFont="1" applyFill="1" applyBorder="1" applyAlignment="1">
      <alignment horizontal="center" vertical="center" wrapText="1"/>
    </xf>
    <xf numFmtId="164" fontId="23" fillId="2" borderId="7" xfId="0" applyNumberFormat="1" applyFont="1" applyFill="1" applyBorder="1" applyAlignment="1">
      <alignment horizontal="center" vertical="center" wrapText="1"/>
    </xf>
    <xf numFmtId="0" fontId="26" fillId="11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0" fontId="26" fillId="15" borderId="3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5" borderId="8" xfId="0" applyFont="1" applyFill="1" applyBorder="1" applyAlignment="1">
      <alignment horizontal="center" vertical="center" wrapText="1"/>
    </xf>
    <xf numFmtId="0" fontId="2" fillId="15" borderId="7" xfId="0" applyFont="1" applyFill="1" applyBorder="1" applyAlignment="1">
      <alignment horizontal="center" vertical="center" wrapText="1"/>
    </xf>
    <xf numFmtId="0" fontId="2" fillId="18" borderId="4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0" fontId="2" fillId="18" borderId="6" xfId="0" applyFont="1" applyFill="1" applyBorder="1" applyAlignment="1">
      <alignment horizontal="center" vertical="center" wrapText="1"/>
    </xf>
    <xf numFmtId="0" fontId="0" fillId="18" borderId="8" xfId="0" applyFill="1" applyBorder="1" applyAlignment="1">
      <alignment horizontal="center" vertical="center" wrapText="1"/>
    </xf>
    <xf numFmtId="0" fontId="0" fillId="18" borderId="7" xfId="0" applyFill="1" applyBorder="1" applyAlignment="1">
      <alignment horizontal="center" vertical="center" wrapText="1"/>
    </xf>
    <xf numFmtId="164" fontId="23" fillId="2" borderId="3" xfId="0" applyNumberFormat="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0" fillId="15" borderId="7" xfId="0" applyFill="1" applyBorder="1" applyAlignment="1">
      <alignment horizontal="center" vertical="center" wrapText="1"/>
    </xf>
    <xf numFmtId="164" fontId="5" fillId="14" borderId="1" xfId="0" applyNumberFormat="1" applyFont="1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0" fontId="0" fillId="14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2" fillId="14" borderId="1" xfId="0" applyFont="1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wrapText="1"/>
    </xf>
    <xf numFmtId="0" fontId="0" fillId="14" borderId="7" xfId="0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Border="1" applyAlignment="1" applyProtection="1">
      <alignment horizontal="center" vertical="center" wrapText="1" readingOrder="1"/>
    </xf>
    <xf numFmtId="164" fontId="5" fillId="11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5" fillId="7" borderId="7" xfId="0" applyNumberFormat="1" applyFont="1" applyFill="1" applyBorder="1" applyAlignment="1">
      <alignment horizontal="center" vertical="center" wrapText="1"/>
    </xf>
    <xf numFmtId="164" fontId="5" fillId="15" borderId="1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3" fillId="0" borderId="0" xfId="0" applyNumberFormat="1" applyFont="1" applyAlignment="1" applyProtection="1">
      <alignment horizontal="center" wrapText="1" readingOrder="1"/>
    </xf>
    <xf numFmtId="0" fontId="2" fillId="18" borderId="4" xfId="0" applyFont="1" applyFill="1" applyBorder="1" applyAlignment="1">
      <alignment horizontal="center" wrapText="1"/>
    </xf>
    <xf numFmtId="0" fontId="0" fillId="18" borderId="5" xfId="0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3" fillId="0" borderId="0" xfId="0" applyNumberFormat="1" applyFont="1" applyAlignment="1" applyProtection="1">
      <alignment horizontal="center" vertical="center" wrapText="1"/>
    </xf>
    <xf numFmtId="0" fontId="2" fillId="18" borderId="8" xfId="0" applyFont="1" applyFill="1" applyBorder="1" applyAlignment="1">
      <alignment horizontal="center" vertical="center" wrapText="1"/>
    </xf>
    <xf numFmtId="0" fontId="2" fillId="18" borderId="7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26" fillId="11" borderId="4" xfId="0" applyFont="1" applyFill="1" applyBorder="1" applyAlignment="1">
      <alignment horizontal="center" vertical="center" wrapText="1"/>
    </xf>
    <xf numFmtId="0" fontId="26" fillId="11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6" fillId="15" borderId="4" xfId="0" applyFont="1" applyFill="1" applyBorder="1" applyAlignment="1">
      <alignment horizontal="center" vertical="center" wrapText="1"/>
    </xf>
    <xf numFmtId="0" fontId="26" fillId="15" borderId="5" xfId="0" applyFont="1" applyFill="1" applyBorder="1" applyAlignment="1">
      <alignment horizontal="center" vertical="center" wrapText="1"/>
    </xf>
    <xf numFmtId="0" fontId="26" fillId="15" borderId="6" xfId="0" applyFont="1" applyFill="1" applyBorder="1" applyAlignment="1">
      <alignment horizontal="center" vertical="center" wrapText="1"/>
    </xf>
    <xf numFmtId="0" fontId="2" fillId="18" borderId="4" xfId="0" applyFont="1" applyFill="1" applyBorder="1" applyAlignment="1">
      <alignment horizontal="center" vertical="center" wrapText="1" readingOrder="1"/>
    </xf>
    <xf numFmtId="0" fontId="0" fillId="18" borderId="5" xfId="0" applyFill="1" applyBorder="1" applyAlignment="1">
      <alignment horizontal="center" vertical="center" wrapText="1" readingOrder="1"/>
    </xf>
    <xf numFmtId="0" fontId="0" fillId="18" borderId="6" xfId="0" applyFill="1" applyBorder="1" applyAlignment="1">
      <alignment horizontal="center" vertical="center" wrapText="1" readingOrder="1"/>
    </xf>
    <xf numFmtId="49" fontId="6" fillId="7" borderId="8" xfId="0" applyNumberFormat="1" applyFont="1" applyFill="1" applyBorder="1" applyAlignment="1">
      <alignment horizontal="center" vertical="center" wrapText="1" readingOrder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 wrapText="1" readingOrder="1"/>
    </xf>
    <xf numFmtId="0" fontId="44" fillId="0" borderId="3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wrapText="1" readingOrder="1"/>
    </xf>
    <xf numFmtId="0" fontId="3" fillId="0" borderId="0" xfId="0" applyNumberFormat="1" applyFont="1" applyBorder="1" applyAlignment="1" applyProtection="1">
      <alignment horizontal="center" wrapText="1" readingOrder="1"/>
    </xf>
    <xf numFmtId="0" fontId="20" fillId="14" borderId="3" xfId="0" applyFont="1" applyFill="1" applyBorder="1" applyAlignment="1">
      <alignment horizontal="center" vertical="center" wrapText="1"/>
    </xf>
    <xf numFmtId="164" fontId="45" fillId="7" borderId="3" xfId="0" applyNumberFormat="1" applyFont="1" applyFill="1" applyBorder="1" applyAlignment="1">
      <alignment horizontal="center" vertical="center" wrapText="1"/>
    </xf>
    <xf numFmtId="164" fontId="45" fillId="11" borderId="3" xfId="0" applyNumberFormat="1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X148"/>
  <sheetViews>
    <sheetView zoomScale="90" zoomScaleNormal="90" workbookViewId="0">
      <pane xSplit="3" ySplit="5" topLeftCell="W113" activePane="bottomRight" state="frozen"/>
      <selection pane="topRight" activeCell="D1" sqref="D1"/>
      <selection pane="bottomLeft" activeCell="A6" sqref="A6"/>
      <selection pane="bottomRight" activeCell="AE123" sqref="AE123"/>
    </sheetView>
  </sheetViews>
  <sheetFormatPr defaultRowHeight="45.75" customHeight="1" x14ac:dyDescent="0.25"/>
  <cols>
    <col min="1" max="1" width="4.7109375" style="227" customWidth="1"/>
    <col min="2" max="2" width="22.85546875" style="273" customWidth="1"/>
    <col min="3" max="3" width="3.5703125" customWidth="1"/>
    <col min="4" max="8" width="9" customWidth="1"/>
    <col min="9" max="9" width="9" hidden="1" customWidth="1"/>
    <col min="10" max="11" width="9" customWidth="1"/>
    <col min="12" max="12" width="10.42578125" customWidth="1"/>
    <col min="13" max="21" width="9" customWidth="1"/>
    <col min="22" max="22" width="10" customWidth="1"/>
    <col min="23" max="26" width="9" customWidth="1"/>
    <col min="27" max="30" width="9" hidden="1" customWidth="1"/>
    <col min="31" max="34" width="9" customWidth="1"/>
    <col min="35" max="35" width="13.140625" style="169" customWidth="1"/>
    <col min="234" max="234" width="3.7109375" customWidth="1"/>
    <col min="235" max="235" width="27.85546875" customWidth="1"/>
    <col min="236" max="236" width="3.7109375" customWidth="1"/>
    <col min="237" max="276" width="0" hidden="1" customWidth="1"/>
    <col min="277" max="277" width="10.28515625" customWidth="1"/>
    <col min="279" max="279" width="12.5703125" customWidth="1"/>
    <col min="283" max="283" width="10.7109375" customWidth="1"/>
    <col min="490" max="490" width="3.7109375" customWidth="1"/>
    <col min="491" max="491" width="27.85546875" customWidth="1"/>
    <col min="492" max="492" width="3.7109375" customWidth="1"/>
    <col min="493" max="532" width="0" hidden="1" customWidth="1"/>
    <col min="533" max="533" width="10.28515625" customWidth="1"/>
    <col min="535" max="535" width="12.5703125" customWidth="1"/>
    <col min="539" max="539" width="10.7109375" customWidth="1"/>
    <col min="746" max="746" width="3.7109375" customWidth="1"/>
    <col min="747" max="747" width="27.85546875" customWidth="1"/>
    <col min="748" max="748" width="3.7109375" customWidth="1"/>
    <col min="749" max="788" width="0" hidden="1" customWidth="1"/>
    <col min="789" max="789" width="10.28515625" customWidth="1"/>
    <col min="791" max="791" width="12.5703125" customWidth="1"/>
    <col min="795" max="795" width="10.7109375" customWidth="1"/>
    <col min="1002" max="1002" width="3.7109375" customWidth="1"/>
    <col min="1003" max="1003" width="27.85546875" customWidth="1"/>
    <col min="1004" max="1004" width="3.7109375" customWidth="1"/>
    <col min="1005" max="1044" width="0" hidden="1" customWidth="1"/>
    <col min="1045" max="1045" width="10.28515625" customWidth="1"/>
    <col min="1047" max="1047" width="12.5703125" customWidth="1"/>
    <col min="1051" max="1051" width="10.7109375" customWidth="1"/>
    <col min="1258" max="1258" width="3.7109375" customWidth="1"/>
    <col min="1259" max="1259" width="27.85546875" customWidth="1"/>
    <col min="1260" max="1260" width="3.7109375" customWidth="1"/>
    <col min="1261" max="1300" width="0" hidden="1" customWidth="1"/>
    <col min="1301" max="1301" width="10.28515625" customWidth="1"/>
    <col min="1303" max="1303" width="12.5703125" customWidth="1"/>
    <col min="1307" max="1307" width="10.7109375" customWidth="1"/>
    <col min="1514" max="1514" width="3.7109375" customWidth="1"/>
    <col min="1515" max="1515" width="27.85546875" customWidth="1"/>
    <col min="1516" max="1516" width="3.7109375" customWidth="1"/>
    <col min="1517" max="1556" width="0" hidden="1" customWidth="1"/>
    <col min="1557" max="1557" width="10.28515625" customWidth="1"/>
    <col min="1559" max="1559" width="12.5703125" customWidth="1"/>
    <col min="1563" max="1563" width="10.7109375" customWidth="1"/>
    <col min="1770" max="1770" width="3.7109375" customWidth="1"/>
    <col min="1771" max="1771" width="27.85546875" customWidth="1"/>
    <col min="1772" max="1772" width="3.7109375" customWidth="1"/>
    <col min="1773" max="1812" width="0" hidden="1" customWidth="1"/>
    <col min="1813" max="1813" width="10.28515625" customWidth="1"/>
    <col min="1815" max="1815" width="12.5703125" customWidth="1"/>
    <col min="1819" max="1819" width="10.7109375" customWidth="1"/>
    <col min="2026" max="2026" width="3.7109375" customWidth="1"/>
    <col min="2027" max="2027" width="27.85546875" customWidth="1"/>
    <col min="2028" max="2028" width="3.7109375" customWidth="1"/>
    <col min="2029" max="2068" width="0" hidden="1" customWidth="1"/>
    <col min="2069" max="2069" width="10.28515625" customWidth="1"/>
    <col min="2071" max="2071" width="12.5703125" customWidth="1"/>
    <col min="2075" max="2075" width="10.7109375" customWidth="1"/>
    <col min="2282" max="2282" width="3.7109375" customWidth="1"/>
    <col min="2283" max="2283" width="27.85546875" customWidth="1"/>
    <col min="2284" max="2284" width="3.7109375" customWidth="1"/>
    <col min="2285" max="2324" width="0" hidden="1" customWidth="1"/>
    <col min="2325" max="2325" width="10.28515625" customWidth="1"/>
    <col min="2327" max="2327" width="12.5703125" customWidth="1"/>
    <col min="2331" max="2331" width="10.7109375" customWidth="1"/>
    <col min="2538" max="2538" width="3.7109375" customWidth="1"/>
    <col min="2539" max="2539" width="27.85546875" customWidth="1"/>
    <col min="2540" max="2540" width="3.7109375" customWidth="1"/>
    <col min="2541" max="2580" width="0" hidden="1" customWidth="1"/>
    <col min="2581" max="2581" width="10.28515625" customWidth="1"/>
    <col min="2583" max="2583" width="12.5703125" customWidth="1"/>
    <col min="2587" max="2587" width="10.7109375" customWidth="1"/>
    <col min="2794" max="2794" width="3.7109375" customWidth="1"/>
    <col min="2795" max="2795" width="27.85546875" customWidth="1"/>
    <col min="2796" max="2796" width="3.7109375" customWidth="1"/>
    <col min="2797" max="2836" width="0" hidden="1" customWidth="1"/>
    <col min="2837" max="2837" width="10.28515625" customWidth="1"/>
    <col min="2839" max="2839" width="12.5703125" customWidth="1"/>
    <col min="2843" max="2843" width="10.7109375" customWidth="1"/>
    <col min="3050" max="3050" width="3.7109375" customWidth="1"/>
    <col min="3051" max="3051" width="27.85546875" customWidth="1"/>
    <col min="3052" max="3052" width="3.7109375" customWidth="1"/>
    <col min="3053" max="3092" width="0" hidden="1" customWidth="1"/>
    <col min="3093" max="3093" width="10.28515625" customWidth="1"/>
    <col min="3095" max="3095" width="12.5703125" customWidth="1"/>
    <col min="3099" max="3099" width="10.7109375" customWidth="1"/>
    <col min="3306" max="3306" width="3.7109375" customWidth="1"/>
    <col min="3307" max="3307" width="27.85546875" customWidth="1"/>
    <col min="3308" max="3308" width="3.7109375" customWidth="1"/>
    <col min="3309" max="3348" width="0" hidden="1" customWidth="1"/>
    <col min="3349" max="3349" width="10.28515625" customWidth="1"/>
    <col min="3351" max="3351" width="12.5703125" customWidth="1"/>
    <col min="3355" max="3355" width="10.7109375" customWidth="1"/>
    <col min="3562" max="3562" width="3.7109375" customWidth="1"/>
    <col min="3563" max="3563" width="27.85546875" customWidth="1"/>
    <col min="3564" max="3564" width="3.7109375" customWidth="1"/>
    <col min="3565" max="3604" width="0" hidden="1" customWidth="1"/>
    <col min="3605" max="3605" width="10.28515625" customWidth="1"/>
    <col min="3607" max="3607" width="12.5703125" customWidth="1"/>
    <col min="3611" max="3611" width="10.7109375" customWidth="1"/>
    <col min="3818" max="3818" width="3.7109375" customWidth="1"/>
    <col min="3819" max="3819" width="27.85546875" customWidth="1"/>
    <col min="3820" max="3820" width="3.7109375" customWidth="1"/>
    <col min="3821" max="3860" width="0" hidden="1" customWidth="1"/>
    <col min="3861" max="3861" width="10.28515625" customWidth="1"/>
    <col min="3863" max="3863" width="12.5703125" customWidth="1"/>
    <col min="3867" max="3867" width="10.7109375" customWidth="1"/>
    <col min="4074" max="4074" width="3.7109375" customWidth="1"/>
    <col min="4075" max="4075" width="27.85546875" customWidth="1"/>
    <col min="4076" max="4076" width="3.7109375" customWidth="1"/>
    <col min="4077" max="4116" width="0" hidden="1" customWidth="1"/>
    <col min="4117" max="4117" width="10.28515625" customWidth="1"/>
    <col min="4119" max="4119" width="12.5703125" customWidth="1"/>
    <col min="4123" max="4123" width="10.7109375" customWidth="1"/>
    <col min="4330" max="4330" width="3.7109375" customWidth="1"/>
    <col min="4331" max="4331" width="27.85546875" customWidth="1"/>
    <col min="4332" max="4332" width="3.7109375" customWidth="1"/>
    <col min="4333" max="4372" width="0" hidden="1" customWidth="1"/>
    <col min="4373" max="4373" width="10.28515625" customWidth="1"/>
    <col min="4375" max="4375" width="12.5703125" customWidth="1"/>
    <col min="4379" max="4379" width="10.7109375" customWidth="1"/>
    <col min="4586" max="4586" width="3.7109375" customWidth="1"/>
    <col min="4587" max="4587" width="27.85546875" customWidth="1"/>
    <col min="4588" max="4588" width="3.7109375" customWidth="1"/>
    <col min="4589" max="4628" width="0" hidden="1" customWidth="1"/>
    <col min="4629" max="4629" width="10.28515625" customWidth="1"/>
    <col min="4631" max="4631" width="12.5703125" customWidth="1"/>
    <col min="4635" max="4635" width="10.7109375" customWidth="1"/>
    <col min="4842" max="4842" width="3.7109375" customWidth="1"/>
    <col min="4843" max="4843" width="27.85546875" customWidth="1"/>
    <col min="4844" max="4844" width="3.7109375" customWidth="1"/>
    <col min="4845" max="4884" width="0" hidden="1" customWidth="1"/>
    <col min="4885" max="4885" width="10.28515625" customWidth="1"/>
    <col min="4887" max="4887" width="12.5703125" customWidth="1"/>
    <col min="4891" max="4891" width="10.7109375" customWidth="1"/>
    <col min="5098" max="5098" width="3.7109375" customWidth="1"/>
    <col min="5099" max="5099" width="27.85546875" customWidth="1"/>
    <col min="5100" max="5100" width="3.7109375" customWidth="1"/>
    <col min="5101" max="5140" width="0" hidden="1" customWidth="1"/>
    <col min="5141" max="5141" width="10.28515625" customWidth="1"/>
    <col min="5143" max="5143" width="12.5703125" customWidth="1"/>
    <col min="5147" max="5147" width="10.7109375" customWidth="1"/>
    <col min="5354" max="5354" width="3.7109375" customWidth="1"/>
    <col min="5355" max="5355" width="27.85546875" customWidth="1"/>
    <col min="5356" max="5356" width="3.7109375" customWidth="1"/>
    <col min="5357" max="5396" width="0" hidden="1" customWidth="1"/>
    <col min="5397" max="5397" width="10.28515625" customWidth="1"/>
    <col min="5399" max="5399" width="12.5703125" customWidth="1"/>
    <col min="5403" max="5403" width="10.7109375" customWidth="1"/>
    <col min="5610" max="5610" width="3.7109375" customWidth="1"/>
    <col min="5611" max="5611" width="27.85546875" customWidth="1"/>
    <col min="5612" max="5612" width="3.7109375" customWidth="1"/>
    <col min="5613" max="5652" width="0" hidden="1" customWidth="1"/>
    <col min="5653" max="5653" width="10.28515625" customWidth="1"/>
    <col min="5655" max="5655" width="12.5703125" customWidth="1"/>
    <col min="5659" max="5659" width="10.7109375" customWidth="1"/>
    <col min="5866" max="5866" width="3.7109375" customWidth="1"/>
    <col min="5867" max="5867" width="27.85546875" customWidth="1"/>
    <col min="5868" max="5868" width="3.7109375" customWidth="1"/>
    <col min="5869" max="5908" width="0" hidden="1" customWidth="1"/>
    <col min="5909" max="5909" width="10.28515625" customWidth="1"/>
    <col min="5911" max="5911" width="12.5703125" customWidth="1"/>
    <col min="5915" max="5915" width="10.7109375" customWidth="1"/>
    <col min="6122" max="6122" width="3.7109375" customWidth="1"/>
    <col min="6123" max="6123" width="27.85546875" customWidth="1"/>
    <col min="6124" max="6124" width="3.7109375" customWidth="1"/>
    <col min="6125" max="6164" width="0" hidden="1" customWidth="1"/>
    <col min="6165" max="6165" width="10.28515625" customWidth="1"/>
    <col min="6167" max="6167" width="12.5703125" customWidth="1"/>
    <col min="6171" max="6171" width="10.7109375" customWidth="1"/>
    <col min="6378" max="6378" width="3.7109375" customWidth="1"/>
    <col min="6379" max="6379" width="27.85546875" customWidth="1"/>
    <col min="6380" max="6380" width="3.7109375" customWidth="1"/>
    <col min="6381" max="6420" width="0" hidden="1" customWidth="1"/>
    <col min="6421" max="6421" width="10.28515625" customWidth="1"/>
    <col min="6423" max="6423" width="12.5703125" customWidth="1"/>
    <col min="6427" max="6427" width="10.7109375" customWidth="1"/>
    <col min="6634" max="6634" width="3.7109375" customWidth="1"/>
    <col min="6635" max="6635" width="27.85546875" customWidth="1"/>
    <col min="6636" max="6636" width="3.7109375" customWidth="1"/>
    <col min="6637" max="6676" width="0" hidden="1" customWidth="1"/>
    <col min="6677" max="6677" width="10.28515625" customWidth="1"/>
    <col min="6679" max="6679" width="12.5703125" customWidth="1"/>
    <col min="6683" max="6683" width="10.7109375" customWidth="1"/>
    <col min="6890" max="6890" width="3.7109375" customWidth="1"/>
    <col min="6891" max="6891" width="27.85546875" customWidth="1"/>
    <col min="6892" max="6892" width="3.7109375" customWidth="1"/>
    <col min="6893" max="6932" width="0" hidden="1" customWidth="1"/>
    <col min="6933" max="6933" width="10.28515625" customWidth="1"/>
    <col min="6935" max="6935" width="12.5703125" customWidth="1"/>
    <col min="6939" max="6939" width="10.7109375" customWidth="1"/>
    <col min="7146" max="7146" width="3.7109375" customWidth="1"/>
    <col min="7147" max="7147" width="27.85546875" customWidth="1"/>
    <col min="7148" max="7148" width="3.7109375" customWidth="1"/>
    <col min="7149" max="7188" width="0" hidden="1" customWidth="1"/>
    <col min="7189" max="7189" width="10.28515625" customWidth="1"/>
    <col min="7191" max="7191" width="12.5703125" customWidth="1"/>
    <col min="7195" max="7195" width="10.7109375" customWidth="1"/>
    <col min="7402" max="7402" width="3.7109375" customWidth="1"/>
    <col min="7403" max="7403" width="27.85546875" customWidth="1"/>
    <col min="7404" max="7404" width="3.7109375" customWidth="1"/>
    <col min="7405" max="7444" width="0" hidden="1" customWidth="1"/>
    <col min="7445" max="7445" width="10.28515625" customWidth="1"/>
    <col min="7447" max="7447" width="12.5703125" customWidth="1"/>
    <col min="7451" max="7451" width="10.7109375" customWidth="1"/>
    <col min="7658" max="7658" width="3.7109375" customWidth="1"/>
    <col min="7659" max="7659" width="27.85546875" customWidth="1"/>
    <col min="7660" max="7660" width="3.7109375" customWidth="1"/>
    <col min="7661" max="7700" width="0" hidden="1" customWidth="1"/>
    <col min="7701" max="7701" width="10.28515625" customWidth="1"/>
    <col min="7703" max="7703" width="12.5703125" customWidth="1"/>
    <col min="7707" max="7707" width="10.7109375" customWidth="1"/>
    <col min="7914" max="7914" width="3.7109375" customWidth="1"/>
    <col min="7915" max="7915" width="27.85546875" customWidth="1"/>
    <col min="7916" max="7916" width="3.7109375" customWidth="1"/>
    <col min="7917" max="7956" width="0" hidden="1" customWidth="1"/>
    <col min="7957" max="7957" width="10.28515625" customWidth="1"/>
    <col min="7959" max="7959" width="12.5703125" customWidth="1"/>
    <col min="7963" max="7963" width="10.7109375" customWidth="1"/>
    <col min="8170" max="8170" width="3.7109375" customWidth="1"/>
    <col min="8171" max="8171" width="27.85546875" customWidth="1"/>
    <col min="8172" max="8172" width="3.7109375" customWidth="1"/>
    <col min="8173" max="8212" width="0" hidden="1" customWidth="1"/>
    <col min="8213" max="8213" width="10.28515625" customWidth="1"/>
    <col min="8215" max="8215" width="12.5703125" customWidth="1"/>
    <col min="8219" max="8219" width="10.7109375" customWidth="1"/>
    <col min="8426" max="8426" width="3.7109375" customWidth="1"/>
    <col min="8427" max="8427" width="27.85546875" customWidth="1"/>
    <col min="8428" max="8428" width="3.7109375" customWidth="1"/>
    <col min="8429" max="8468" width="0" hidden="1" customWidth="1"/>
    <col min="8469" max="8469" width="10.28515625" customWidth="1"/>
    <col min="8471" max="8471" width="12.5703125" customWidth="1"/>
    <col min="8475" max="8475" width="10.7109375" customWidth="1"/>
    <col min="8682" max="8682" width="3.7109375" customWidth="1"/>
    <col min="8683" max="8683" width="27.85546875" customWidth="1"/>
    <col min="8684" max="8684" width="3.7109375" customWidth="1"/>
    <col min="8685" max="8724" width="0" hidden="1" customWidth="1"/>
    <col min="8725" max="8725" width="10.28515625" customWidth="1"/>
    <col min="8727" max="8727" width="12.5703125" customWidth="1"/>
    <col min="8731" max="8731" width="10.7109375" customWidth="1"/>
    <col min="8938" max="8938" width="3.7109375" customWidth="1"/>
    <col min="8939" max="8939" width="27.85546875" customWidth="1"/>
    <col min="8940" max="8940" width="3.7109375" customWidth="1"/>
    <col min="8941" max="8980" width="0" hidden="1" customWidth="1"/>
    <col min="8981" max="8981" width="10.28515625" customWidth="1"/>
    <col min="8983" max="8983" width="12.5703125" customWidth="1"/>
    <col min="8987" max="8987" width="10.7109375" customWidth="1"/>
    <col min="9194" max="9194" width="3.7109375" customWidth="1"/>
    <col min="9195" max="9195" width="27.85546875" customWidth="1"/>
    <col min="9196" max="9196" width="3.7109375" customWidth="1"/>
    <col min="9197" max="9236" width="0" hidden="1" customWidth="1"/>
    <col min="9237" max="9237" width="10.28515625" customWidth="1"/>
    <col min="9239" max="9239" width="12.5703125" customWidth="1"/>
    <col min="9243" max="9243" width="10.7109375" customWidth="1"/>
    <col min="9450" max="9450" width="3.7109375" customWidth="1"/>
    <col min="9451" max="9451" width="27.85546875" customWidth="1"/>
    <col min="9452" max="9452" width="3.7109375" customWidth="1"/>
    <col min="9453" max="9492" width="0" hidden="1" customWidth="1"/>
    <col min="9493" max="9493" width="10.28515625" customWidth="1"/>
    <col min="9495" max="9495" width="12.5703125" customWidth="1"/>
    <col min="9499" max="9499" width="10.7109375" customWidth="1"/>
    <col min="9706" max="9706" width="3.7109375" customWidth="1"/>
    <col min="9707" max="9707" width="27.85546875" customWidth="1"/>
    <col min="9708" max="9708" width="3.7109375" customWidth="1"/>
    <col min="9709" max="9748" width="0" hidden="1" customWidth="1"/>
    <col min="9749" max="9749" width="10.28515625" customWidth="1"/>
    <col min="9751" max="9751" width="12.5703125" customWidth="1"/>
    <col min="9755" max="9755" width="10.7109375" customWidth="1"/>
    <col min="9962" max="9962" width="3.7109375" customWidth="1"/>
    <col min="9963" max="9963" width="27.85546875" customWidth="1"/>
    <col min="9964" max="9964" width="3.7109375" customWidth="1"/>
    <col min="9965" max="10004" width="0" hidden="1" customWidth="1"/>
    <col min="10005" max="10005" width="10.28515625" customWidth="1"/>
    <col min="10007" max="10007" width="12.5703125" customWidth="1"/>
    <col min="10011" max="10011" width="10.7109375" customWidth="1"/>
    <col min="10218" max="10218" width="3.7109375" customWidth="1"/>
    <col min="10219" max="10219" width="27.85546875" customWidth="1"/>
    <col min="10220" max="10220" width="3.7109375" customWidth="1"/>
    <col min="10221" max="10260" width="0" hidden="1" customWidth="1"/>
    <col min="10261" max="10261" width="10.28515625" customWidth="1"/>
    <col min="10263" max="10263" width="12.5703125" customWidth="1"/>
    <col min="10267" max="10267" width="10.7109375" customWidth="1"/>
    <col min="10474" max="10474" width="3.7109375" customWidth="1"/>
    <col min="10475" max="10475" width="27.85546875" customWidth="1"/>
    <col min="10476" max="10476" width="3.7109375" customWidth="1"/>
    <col min="10477" max="10516" width="0" hidden="1" customWidth="1"/>
    <col min="10517" max="10517" width="10.28515625" customWidth="1"/>
    <col min="10519" max="10519" width="12.5703125" customWidth="1"/>
    <col min="10523" max="10523" width="10.7109375" customWidth="1"/>
    <col min="10730" max="10730" width="3.7109375" customWidth="1"/>
    <col min="10731" max="10731" width="27.85546875" customWidth="1"/>
    <col min="10732" max="10732" width="3.7109375" customWidth="1"/>
    <col min="10733" max="10772" width="0" hidden="1" customWidth="1"/>
    <col min="10773" max="10773" width="10.28515625" customWidth="1"/>
    <col min="10775" max="10775" width="12.5703125" customWidth="1"/>
    <col min="10779" max="10779" width="10.7109375" customWidth="1"/>
    <col min="10986" max="10986" width="3.7109375" customWidth="1"/>
    <col min="10987" max="10987" width="27.85546875" customWidth="1"/>
    <col min="10988" max="10988" width="3.7109375" customWidth="1"/>
    <col min="10989" max="11028" width="0" hidden="1" customWidth="1"/>
    <col min="11029" max="11029" width="10.28515625" customWidth="1"/>
    <col min="11031" max="11031" width="12.5703125" customWidth="1"/>
    <col min="11035" max="11035" width="10.7109375" customWidth="1"/>
    <col min="11242" max="11242" width="3.7109375" customWidth="1"/>
    <col min="11243" max="11243" width="27.85546875" customWidth="1"/>
    <col min="11244" max="11244" width="3.7109375" customWidth="1"/>
    <col min="11245" max="11284" width="0" hidden="1" customWidth="1"/>
    <col min="11285" max="11285" width="10.28515625" customWidth="1"/>
    <col min="11287" max="11287" width="12.5703125" customWidth="1"/>
    <col min="11291" max="11291" width="10.7109375" customWidth="1"/>
    <col min="11498" max="11498" width="3.7109375" customWidth="1"/>
    <col min="11499" max="11499" width="27.85546875" customWidth="1"/>
    <col min="11500" max="11500" width="3.7109375" customWidth="1"/>
    <col min="11501" max="11540" width="0" hidden="1" customWidth="1"/>
    <col min="11541" max="11541" width="10.28515625" customWidth="1"/>
    <col min="11543" max="11543" width="12.5703125" customWidth="1"/>
    <col min="11547" max="11547" width="10.7109375" customWidth="1"/>
    <col min="11754" max="11754" width="3.7109375" customWidth="1"/>
    <col min="11755" max="11755" width="27.85546875" customWidth="1"/>
    <col min="11756" max="11756" width="3.7109375" customWidth="1"/>
    <col min="11757" max="11796" width="0" hidden="1" customWidth="1"/>
    <col min="11797" max="11797" width="10.28515625" customWidth="1"/>
    <col min="11799" max="11799" width="12.5703125" customWidth="1"/>
    <col min="11803" max="11803" width="10.7109375" customWidth="1"/>
    <col min="12010" max="12010" width="3.7109375" customWidth="1"/>
    <col min="12011" max="12011" width="27.85546875" customWidth="1"/>
    <col min="12012" max="12012" width="3.7109375" customWidth="1"/>
    <col min="12013" max="12052" width="0" hidden="1" customWidth="1"/>
    <col min="12053" max="12053" width="10.28515625" customWidth="1"/>
    <col min="12055" max="12055" width="12.5703125" customWidth="1"/>
    <col min="12059" max="12059" width="10.7109375" customWidth="1"/>
    <col min="12266" max="12266" width="3.7109375" customWidth="1"/>
    <col min="12267" max="12267" width="27.85546875" customWidth="1"/>
    <col min="12268" max="12268" width="3.7109375" customWidth="1"/>
    <col min="12269" max="12308" width="0" hidden="1" customWidth="1"/>
    <col min="12309" max="12309" width="10.28515625" customWidth="1"/>
    <col min="12311" max="12311" width="12.5703125" customWidth="1"/>
    <col min="12315" max="12315" width="10.7109375" customWidth="1"/>
    <col min="12522" max="12522" width="3.7109375" customWidth="1"/>
    <col min="12523" max="12523" width="27.85546875" customWidth="1"/>
    <col min="12524" max="12524" width="3.7109375" customWidth="1"/>
    <col min="12525" max="12564" width="0" hidden="1" customWidth="1"/>
    <col min="12565" max="12565" width="10.28515625" customWidth="1"/>
    <col min="12567" max="12567" width="12.5703125" customWidth="1"/>
    <col min="12571" max="12571" width="10.7109375" customWidth="1"/>
    <col min="12778" max="12778" width="3.7109375" customWidth="1"/>
    <col min="12779" max="12779" width="27.85546875" customWidth="1"/>
    <col min="12780" max="12780" width="3.7109375" customWidth="1"/>
    <col min="12781" max="12820" width="0" hidden="1" customWidth="1"/>
    <col min="12821" max="12821" width="10.28515625" customWidth="1"/>
    <col min="12823" max="12823" width="12.5703125" customWidth="1"/>
    <col min="12827" max="12827" width="10.7109375" customWidth="1"/>
    <col min="13034" max="13034" width="3.7109375" customWidth="1"/>
    <col min="13035" max="13035" width="27.85546875" customWidth="1"/>
    <col min="13036" max="13036" width="3.7109375" customWidth="1"/>
    <col min="13037" max="13076" width="0" hidden="1" customWidth="1"/>
    <col min="13077" max="13077" width="10.28515625" customWidth="1"/>
    <col min="13079" max="13079" width="12.5703125" customWidth="1"/>
    <col min="13083" max="13083" width="10.7109375" customWidth="1"/>
    <col min="13290" max="13290" width="3.7109375" customWidth="1"/>
    <col min="13291" max="13291" width="27.85546875" customWidth="1"/>
    <col min="13292" max="13292" width="3.7109375" customWidth="1"/>
    <col min="13293" max="13332" width="0" hidden="1" customWidth="1"/>
    <col min="13333" max="13333" width="10.28515625" customWidth="1"/>
    <col min="13335" max="13335" width="12.5703125" customWidth="1"/>
    <col min="13339" max="13339" width="10.7109375" customWidth="1"/>
    <col min="13546" max="13546" width="3.7109375" customWidth="1"/>
    <col min="13547" max="13547" width="27.85546875" customWidth="1"/>
    <col min="13548" max="13548" width="3.7109375" customWidth="1"/>
    <col min="13549" max="13588" width="0" hidden="1" customWidth="1"/>
    <col min="13589" max="13589" width="10.28515625" customWidth="1"/>
    <col min="13591" max="13591" width="12.5703125" customWidth="1"/>
    <col min="13595" max="13595" width="10.7109375" customWidth="1"/>
    <col min="13802" max="13802" width="3.7109375" customWidth="1"/>
    <col min="13803" max="13803" width="27.85546875" customWidth="1"/>
    <col min="13804" max="13804" width="3.7109375" customWidth="1"/>
    <col min="13805" max="13844" width="0" hidden="1" customWidth="1"/>
    <col min="13845" max="13845" width="10.28515625" customWidth="1"/>
    <col min="13847" max="13847" width="12.5703125" customWidth="1"/>
    <col min="13851" max="13851" width="10.7109375" customWidth="1"/>
    <col min="14058" max="14058" width="3.7109375" customWidth="1"/>
    <col min="14059" max="14059" width="27.85546875" customWidth="1"/>
    <col min="14060" max="14060" width="3.7109375" customWidth="1"/>
    <col min="14061" max="14100" width="0" hidden="1" customWidth="1"/>
    <col min="14101" max="14101" width="10.28515625" customWidth="1"/>
    <col min="14103" max="14103" width="12.5703125" customWidth="1"/>
    <col min="14107" max="14107" width="10.7109375" customWidth="1"/>
    <col min="14314" max="14314" width="3.7109375" customWidth="1"/>
    <col min="14315" max="14315" width="27.85546875" customWidth="1"/>
    <col min="14316" max="14316" width="3.7109375" customWidth="1"/>
    <col min="14317" max="14356" width="0" hidden="1" customWidth="1"/>
    <col min="14357" max="14357" width="10.28515625" customWidth="1"/>
    <col min="14359" max="14359" width="12.5703125" customWidth="1"/>
    <col min="14363" max="14363" width="10.7109375" customWidth="1"/>
    <col min="14570" max="14570" width="3.7109375" customWidth="1"/>
    <col min="14571" max="14571" width="27.85546875" customWidth="1"/>
    <col min="14572" max="14572" width="3.7109375" customWidth="1"/>
    <col min="14573" max="14612" width="0" hidden="1" customWidth="1"/>
    <col min="14613" max="14613" width="10.28515625" customWidth="1"/>
    <col min="14615" max="14615" width="12.5703125" customWidth="1"/>
    <col min="14619" max="14619" width="10.7109375" customWidth="1"/>
    <col min="14826" max="14826" width="3.7109375" customWidth="1"/>
    <col min="14827" max="14827" width="27.85546875" customWidth="1"/>
    <col min="14828" max="14828" width="3.7109375" customWidth="1"/>
    <col min="14829" max="14868" width="0" hidden="1" customWidth="1"/>
    <col min="14869" max="14869" width="10.28515625" customWidth="1"/>
    <col min="14871" max="14871" width="12.5703125" customWidth="1"/>
    <col min="14875" max="14875" width="10.7109375" customWidth="1"/>
    <col min="15082" max="15082" width="3.7109375" customWidth="1"/>
    <col min="15083" max="15083" width="27.85546875" customWidth="1"/>
    <col min="15084" max="15084" width="3.7109375" customWidth="1"/>
    <col min="15085" max="15124" width="0" hidden="1" customWidth="1"/>
    <col min="15125" max="15125" width="10.28515625" customWidth="1"/>
    <col min="15127" max="15127" width="12.5703125" customWidth="1"/>
    <col min="15131" max="15131" width="10.7109375" customWidth="1"/>
    <col min="15338" max="15338" width="3.7109375" customWidth="1"/>
    <col min="15339" max="15339" width="27.85546875" customWidth="1"/>
    <col min="15340" max="15340" width="3.7109375" customWidth="1"/>
    <col min="15341" max="15380" width="0" hidden="1" customWidth="1"/>
    <col min="15381" max="15381" width="10.28515625" customWidth="1"/>
    <col min="15383" max="15383" width="12.5703125" customWidth="1"/>
    <col min="15387" max="15387" width="10.7109375" customWidth="1"/>
    <col min="15594" max="15594" width="3.7109375" customWidth="1"/>
    <col min="15595" max="15595" width="27.85546875" customWidth="1"/>
    <col min="15596" max="15596" width="3.7109375" customWidth="1"/>
    <col min="15597" max="15636" width="0" hidden="1" customWidth="1"/>
    <col min="15637" max="15637" width="10.28515625" customWidth="1"/>
    <col min="15639" max="15639" width="12.5703125" customWidth="1"/>
    <col min="15643" max="15643" width="10.7109375" customWidth="1"/>
    <col min="15850" max="15850" width="3.7109375" customWidth="1"/>
    <col min="15851" max="15851" width="27.85546875" customWidth="1"/>
    <col min="15852" max="15852" width="3.7109375" customWidth="1"/>
    <col min="15853" max="15892" width="0" hidden="1" customWidth="1"/>
    <col min="15893" max="15893" width="10.28515625" customWidth="1"/>
    <col min="15895" max="15895" width="12.5703125" customWidth="1"/>
    <col min="15899" max="15899" width="10.7109375" customWidth="1"/>
    <col min="16106" max="16106" width="3.7109375" customWidth="1"/>
    <col min="16107" max="16107" width="27.85546875" customWidth="1"/>
    <col min="16108" max="16108" width="3.7109375" customWidth="1"/>
    <col min="16109" max="16148" width="0" hidden="1" customWidth="1"/>
    <col min="16149" max="16149" width="10.28515625" customWidth="1"/>
    <col min="16151" max="16151" width="12.5703125" customWidth="1"/>
    <col min="16155" max="16155" width="10.7109375" customWidth="1"/>
  </cols>
  <sheetData>
    <row r="1" spans="1:35" ht="21.75" customHeight="1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</row>
    <row r="2" spans="1:35" ht="26.25" customHeight="1" x14ac:dyDescent="0.25">
      <c r="A2" s="228"/>
      <c r="B2" s="265"/>
      <c r="C2" s="2"/>
      <c r="D2" s="462" t="s">
        <v>273</v>
      </c>
      <c r="E2" s="462"/>
      <c r="F2" s="462"/>
      <c r="G2" s="462"/>
      <c r="H2" s="462"/>
      <c r="I2" s="462"/>
      <c r="J2" s="462"/>
      <c r="K2" s="463" t="s">
        <v>179</v>
      </c>
      <c r="L2" s="463" t="s">
        <v>307</v>
      </c>
      <c r="M2" s="453" t="s">
        <v>124</v>
      </c>
      <c r="N2" s="474" t="s">
        <v>350</v>
      </c>
      <c r="O2" s="474"/>
      <c r="P2" s="474"/>
      <c r="Q2" s="474"/>
      <c r="R2" s="474"/>
      <c r="S2" s="474"/>
      <c r="T2" s="474"/>
      <c r="U2" s="475" t="s">
        <v>254</v>
      </c>
      <c r="V2" s="475" t="s">
        <v>308</v>
      </c>
      <c r="W2" s="456" t="s">
        <v>124</v>
      </c>
      <c r="X2" s="473" t="s">
        <v>349</v>
      </c>
      <c r="Y2" s="473"/>
      <c r="Z2" s="223" t="s">
        <v>124</v>
      </c>
      <c r="AA2" s="478" t="s">
        <v>351</v>
      </c>
      <c r="AB2" s="478"/>
      <c r="AC2" s="478"/>
      <c r="AD2" s="479" t="s">
        <v>124</v>
      </c>
      <c r="AE2" s="466" t="s">
        <v>372</v>
      </c>
      <c r="AF2" s="466"/>
      <c r="AG2" s="466"/>
      <c r="AH2" s="467" t="s">
        <v>124</v>
      </c>
      <c r="AI2" s="470" t="s">
        <v>144</v>
      </c>
    </row>
    <row r="3" spans="1:35" s="5" customFormat="1" ht="65.25" customHeight="1" x14ac:dyDescent="0.25">
      <c r="A3" s="229"/>
      <c r="B3" s="64" t="s">
        <v>126</v>
      </c>
      <c r="C3" s="4"/>
      <c r="D3" s="398" t="s">
        <v>279</v>
      </c>
      <c r="E3" s="399" t="s">
        <v>156</v>
      </c>
      <c r="F3" s="401" t="s">
        <v>242</v>
      </c>
      <c r="G3" s="399" t="s">
        <v>161</v>
      </c>
      <c r="H3" s="403" t="s">
        <v>183</v>
      </c>
      <c r="I3" s="350"/>
      <c r="J3" s="399" t="s">
        <v>147</v>
      </c>
      <c r="K3" s="464"/>
      <c r="L3" s="464"/>
      <c r="M3" s="454"/>
      <c r="N3" s="211" t="s">
        <v>280</v>
      </c>
      <c r="O3" s="359" t="s">
        <v>156</v>
      </c>
      <c r="P3" s="360" t="s">
        <v>242</v>
      </c>
      <c r="Q3" s="359" t="s">
        <v>161</v>
      </c>
      <c r="R3" s="211" t="s">
        <v>183</v>
      </c>
      <c r="S3" s="178" t="s">
        <v>147</v>
      </c>
      <c r="T3" s="211"/>
      <c r="U3" s="476"/>
      <c r="V3" s="476"/>
      <c r="W3" s="457"/>
      <c r="X3" s="212" t="s">
        <v>143</v>
      </c>
      <c r="Y3" s="203" t="s">
        <v>183</v>
      </c>
      <c r="Z3" s="224"/>
      <c r="AA3" s="364" t="s">
        <v>337</v>
      </c>
      <c r="AB3" s="364" t="s">
        <v>59</v>
      </c>
      <c r="AC3" s="365" t="s">
        <v>148</v>
      </c>
      <c r="AD3" s="480"/>
      <c r="AE3" s="449" t="s">
        <v>378</v>
      </c>
      <c r="AF3" s="451" t="s">
        <v>88</v>
      </c>
      <c r="AG3" s="451" t="s">
        <v>149</v>
      </c>
      <c r="AH3" s="468"/>
      <c r="AI3" s="471"/>
    </row>
    <row r="4" spans="1:35" s="9" customFormat="1" ht="18" customHeight="1" x14ac:dyDescent="0.25">
      <c r="A4" s="230"/>
      <c r="B4" s="266" t="s">
        <v>4</v>
      </c>
      <c r="C4" s="8"/>
      <c r="D4" s="390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351" t="s">
        <v>153</v>
      </c>
      <c r="J4" s="351" t="s">
        <v>153</v>
      </c>
      <c r="K4" s="465"/>
      <c r="L4" s="465"/>
      <c r="M4" s="455"/>
      <c r="N4" s="357" t="s">
        <v>243</v>
      </c>
      <c r="O4" s="357" t="s">
        <v>243</v>
      </c>
      <c r="P4" s="357" t="s">
        <v>243</v>
      </c>
      <c r="Q4" s="357" t="s">
        <v>243</v>
      </c>
      <c r="R4" s="357" t="s">
        <v>243</v>
      </c>
      <c r="S4" s="153" t="s">
        <v>153</v>
      </c>
      <c r="T4" s="357"/>
      <c r="U4" s="477"/>
      <c r="V4" s="477"/>
      <c r="W4" s="458"/>
      <c r="X4" s="204" t="s">
        <v>243</v>
      </c>
      <c r="Y4" s="207" t="s">
        <v>243</v>
      </c>
      <c r="Z4" s="225"/>
      <c r="AA4" s="366" t="s">
        <v>243</v>
      </c>
      <c r="AB4" s="367" t="s">
        <v>243</v>
      </c>
      <c r="AC4" s="367" t="s">
        <v>243</v>
      </c>
      <c r="AD4" s="481"/>
      <c r="AE4" s="450"/>
      <c r="AF4" s="452"/>
      <c r="AG4" s="452"/>
      <c r="AH4" s="469"/>
      <c r="AI4" s="472"/>
    </row>
    <row r="5" spans="1:35" s="41" customFormat="1" ht="18" customHeight="1" x14ac:dyDescent="0.25">
      <c r="A5" s="230"/>
      <c r="B5" s="267" t="s">
        <v>5</v>
      </c>
      <c r="C5" s="11"/>
      <c r="D5" s="400" t="s">
        <v>258</v>
      </c>
      <c r="E5" s="400" t="s">
        <v>157</v>
      </c>
      <c r="F5" s="402" t="s">
        <v>7</v>
      </c>
      <c r="G5" s="400" t="s">
        <v>8</v>
      </c>
      <c r="H5" s="400" t="s">
        <v>6</v>
      </c>
      <c r="I5" s="393"/>
      <c r="J5" s="400" t="s">
        <v>271</v>
      </c>
      <c r="K5" s="195" t="s">
        <v>259</v>
      </c>
      <c r="L5" s="195" t="s">
        <v>352</v>
      </c>
      <c r="M5" s="354">
        <f>K5+L5</f>
        <v>1</v>
      </c>
      <c r="N5" s="394" t="s">
        <v>258</v>
      </c>
      <c r="O5" s="394" t="s">
        <v>157</v>
      </c>
      <c r="P5" s="394" t="s">
        <v>7</v>
      </c>
      <c r="Q5" s="394" t="s">
        <v>8</v>
      </c>
      <c r="R5" s="394" t="s">
        <v>6</v>
      </c>
      <c r="S5" s="394" t="s">
        <v>244</v>
      </c>
      <c r="T5" s="358"/>
      <c r="U5" s="195" t="s">
        <v>259</v>
      </c>
      <c r="V5" s="195" t="s">
        <v>352</v>
      </c>
      <c r="W5" s="349">
        <f>U5+V5</f>
        <v>1</v>
      </c>
      <c r="X5" s="214" t="s">
        <v>152</v>
      </c>
      <c r="Y5" s="363" t="s">
        <v>6</v>
      </c>
      <c r="Z5" s="196">
        <v>1</v>
      </c>
      <c r="AA5" s="368" t="s">
        <v>114</v>
      </c>
      <c r="AB5" s="369" t="s">
        <v>6</v>
      </c>
      <c r="AC5" s="369" t="s">
        <v>9</v>
      </c>
      <c r="AD5" s="196">
        <v>0</v>
      </c>
      <c r="AE5" s="154" t="s">
        <v>379</v>
      </c>
      <c r="AF5" s="154" t="s">
        <v>159</v>
      </c>
      <c r="AG5" s="154" t="s">
        <v>9</v>
      </c>
      <c r="AH5" s="195" t="s">
        <v>259</v>
      </c>
      <c r="AI5" s="387">
        <f>M5+W5+Z5+AH5</f>
        <v>4</v>
      </c>
    </row>
    <row r="6" spans="1:35" s="34" customFormat="1" ht="18" customHeight="1" x14ac:dyDescent="0.25">
      <c r="A6" s="230"/>
      <c r="B6" s="64" t="s">
        <v>197</v>
      </c>
      <c r="C6" s="12"/>
      <c r="D6" s="147"/>
      <c r="E6" s="32"/>
      <c r="F6" s="32"/>
      <c r="G6" s="13"/>
      <c r="H6" s="33"/>
      <c r="I6" s="33"/>
      <c r="J6" s="33"/>
      <c r="K6" s="147"/>
      <c r="L6" s="147"/>
      <c r="M6" s="147"/>
      <c r="N6" s="147"/>
      <c r="O6" s="32"/>
      <c r="P6" s="32"/>
      <c r="Q6" s="13"/>
      <c r="R6" s="33"/>
      <c r="S6" s="33"/>
      <c r="T6" s="33"/>
      <c r="U6" s="147"/>
      <c r="V6" s="147"/>
      <c r="W6" s="147"/>
      <c r="X6" s="147"/>
      <c r="Y6" s="33"/>
      <c r="Z6" s="33"/>
      <c r="AA6" s="33"/>
      <c r="AB6" s="33"/>
      <c r="AC6" s="147"/>
      <c r="AD6" s="33"/>
      <c r="AE6" s="33"/>
      <c r="AF6" s="147"/>
      <c r="AG6" s="147"/>
      <c r="AH6" s="147"/>
      <c r="AI6" s="170"/>
    </row>
    <row r="7" spans="1:35" s="34" customFormat="1" ht="18" customHeight="1" x14ac:dyDescent="0.25">
      <c r="A7" s="231">
        <v>1</v>
      </c>
      <c r="B7" s="16" t="s">
        <v>11</v>
      </c>
      <c r="C7" s="17" t="s">
        <v>12</v>
      </c>
      <c r="D7" s="38"/>
      <c r="E7" s="38"/>
      <c r="F7" s="38"/>
      <c r="G7" s="144"/>
      <c r="H7" s="38"/>
      <c r="I7" s="38"/>
      <c r="J7" s="38"/>
      <c r="K7" s="38">
        <f>(E7+G7+H7+J7+D7+I7)*$K$5</f>
        <v>0</v>
      </c>
      <c r="L7" s="38">
        <f>(F7+G7+H7+J7+D7+I7)*$L$5</f>
        <v>0</v>
      </c>
      <c r="M7" s="352">
        <f>K7+L7</f>
        <v>0</v>
      </c>
      <c r="N7" s="38"/>
      <c r="O7" s="38"/>
      <c r="P7" s="38"/>
      <c r="Q7" s="144"/>
      <c r="R7" s="38"/>
      <c r="S7" s="38"/>
      <c r="T7" s="38"/>
      <c r="U7" s="38">
        <f>(S7+R7+Q7+O7+N7)*$U$5</f>
        <v>0</v>
      </c>
      <c r="V7" s="38">
        <f>(S7+R7+Q7+P7+N7)*$V$5</f>
        <v>0</v>
      </c>
      <c r="W7" s="166">
        <f>U7+V7</f>
        <v>0</v>
      </c>
      <c r="X7" s="38"/>
      <c r="Y7" s="38"/>
      <c r="Z7" s="206">
        <f>(X7+Y7)*$Z$5</f>
        <v>0</v>
      </c>
      <c r="AA7" s="38"/>
      <c r="AB7" s="38"/>
      <c r="AC7" s="38"/>
      <c r="AD7" s="370">
        <f>(AC7+AB7+AA7)*AD$5</f>
        <v>0</v>
      </c>
      <c r="AE7" s="38"/>
      <c r="AF7" s="38"/>
      <c r="AG7" s="38"/>
      <c r="AH7" s="168">
        <f t="shared" ref="AH7:AH38" si="0">(AE7+AF7+AG7)*$AH$5</f>
        <v>0</v>
      </c>
      <c r="AI7" s="171">
        <f>M7+W7+Z7+AH7</f>
        <v>0</v>
      </c>
    </row>
    <row r="8" spans="1:35" s="34" customFormat="1" ht="15.75" customHeight="1" x14ac:dyDescent="0.25">
      <c r="A8" s="231">
        <v>2</v>
      </c>
      <c r="B8" s="19" t="s">
        <v>13</v>
      </c>
      <c r="C8" s="20" t="s">
        <v>12</v>
      </c>
      <c r="D8" s="38"/>
      <c r="E8" s="435">
        <v>1.6E-2</v>
      </c>
      <c r="F8" s="38"/>
      <c r="G8" s="144"/>
      <c r="H8" s="38"/>
      <c r="I8" s="38"/>
      <c r="J8" s="38"/>
      <c r="K8" s="38">
        <f t="shared" ref="K8:K38" si="1">(E8+G8+H8+J8+D8+I8)*$K$5</f>
        <v>1.6E-2</v>
      </c>
      <c r="L8" s="38">
        <f t="shared" ref="L8:L38" si="2">(F8+G8+H8+J8+D8+I8)*$L$5</f>
        <v>0</v>
      </c>
      <c r="M8" s="352">
        <f t="shared" ref="M8:M71" si="3">K8+L8</f>
        <v>1.6E-2</v>
      </c>
      <c r="N8" s="38"/>
      <c r="O8" s="435">
        <v>1.6E-2</v>
      </c>
      <c r="P8" s="38"/>
      <c r="Q8" s="144"/>
      <c r="R8" s="38"/>
      <c r="S8" s="38">
        <v>0.03</v>
      </c>
      <c r="T8" s="38"/>
      <c r="U8" s="38">
        <f t="shared" ref="U8:U71" si="4">(S8+R8+Q8+O8+N8)*$U$5</f>
        <v>4.5999999999999999E-2</v>
      </c>
      <c r="V8" s="38">
        <f t="shared" ref="V8:V71" si="5">(S8+R8+Q8+P8+N8)*$V$5</f>
        <v>0</v>
      </c>
      <c r="W8" s="166">
        <f t="shared" ref="W8:W71" si="6">U8+V8</f>
        <v>4.5999999999999999E-2</v>
      </c>
      <c r="X8" s="38"/>
      <c r="Y8" s="38"/>
      <c r="Z8" s="206">
        <f t="shared" ref="Z8:Z38" si="7">(X8+Y8)*$Z$5</f>
        <v>0</v>
      </c>
      <c r="AA8" s="38"/>
      <c r="AB8" s="38"/>
      <c r="AC8" s="38"/>
      <c r="AD8" s="370">
        <f t="shared" ref="AD8:AD71" si="8">(AC8+AB8+AA8)*AD$5</f>
        <v>0</v>
      </c>
      <c r="AE8" s="38"/>
      <c r="AF8" s="38"/>
      <c r="AG8" s="38"/>
      <c r="AH8" s="168">
        <f t="shared" si="0"/>
        <v>0</v>
      </c>
      <c r="AI8" s="171">
        <f t="shared" ref="AI8:AI71" si="9">M8+W8+Z8+AH8</f>
        <v>6.2E-2</v>
      </c>
    </row>
    <row r="9" spans="1:35" s="34" customFormat="1" ht="15.75" customHeight="1" x14ac:dyDescent="0.25">
      <c r="A9" s="231">
        <v>3</v>
      </c>
      <c r="B9" s="78" t="s">
        <v>146</v>
      </c>
      <c r="C9" s="17" t="s">
        <v>12</v>
      </c>
      <c r="D9" s="38"/>
      <c r="E9" s="38"/>
      <c r="F9" s="38"/>
      <c r="G9" s="144"/>
      <c r="H9" s="38"/>
      <c r="I9" s="38"/>
      <c r="J9" s="38">
        <v>0.03</v>
      </c>
      <c r="K9" s="38">
        <f t="shared" si="1"/>
        <v>0.03</v>
      </c>
      <c r="L9" s="38">
        <f t="shared" si="2"/>
        <v>0</v>
      </c>
      <c r="M9" s="352">
        <f t="shared" si="3"/>
        <v>0.03</v>
      </c>
      <c r="N9" s="38"/>
      <c r="O9" s="38"/>
      <c r="P9" s="38"/>
      <c r="Q9" s="144"/>
      <c r="R9" s="38"/>
      <c r="S9" s="38">
        <v>3.5000000000000003E-2</v>
      </c>
      <c r="T9" s="38"/>
      <c r="U9" s="38">
        <f t="shared" si="4"/>
        <v>3.5000000000000003E-2</v>
      </c>
      <c r="V9" s="38">
        <f t="shared" si="5"/>
        <v>0</v>
      </c>
      <c r="W9" s="166">
        <f t="shared" si="6"/>
        <v>3.5000000000000003E-2</v>
      </c>
      <c r="X9" s="38"/>
      <c r="Y9" s="38"/>
      <c r="Z9" s="206">
        <f t="shared" si="7"/>
        <v>0</v>
      </c>
      <c r="AA9" s="38"/>
      <c r="AB9" s="38"/>
      <c r="AC9" s="167">
        <v>0.03</v>
      </c>
      <c r="AD9" s="370">
        <f t="shared" si="8"/>
        <v>0</v>
      </c>
      <c r="AE9" s="38"/>
      <c r="AF9" s="38"/>
      <c r="AG9" s="168">
        <f>30/1000</f>
        <v>0.03</v>
      </c>
      <c r="AH9" s="168">
        <f t="shared" si="0"/>
        <v>0.03</v>
      </c>
      <c r="AI9" s="171">
        <f t="shared" si="9"/>
        <v>9.5000000000000001E-2</v>
      </c>
    </row>
    <row r="10" spans="1:35" s="34" customFormat="1" ht="15.75" customHeight="1" x14ac:dyDescent="0.25">
      <c r="A10" s="231">
        <v>4</v>
      </c>
      <c r="B10" s="85" t="s">
        <v>185</v>
      </c>
      <c r="C10" s="23" t="s">
        <v>82</v>
      </c>
      <c r="D10" s="38"/>
      <c r="E10" s="38"/>
      <c r="F10" s="38"/>
      <c r="G10" s="144"/>
      <c r="H10" s="38"/>
      <c r="I10" s="38"/>
      <c r="J10" s="38"/>
      <c r="K10" s="38">
        <f t="shared" si="1"/>
        <v>0</v>
      </c>
      <c r="L10" s="38">
        <f t="shared" si="2"/>
        <v>0</v>
      </c>
      <c r="M10" s="352">
        <f t="shared" si="3"/>
        <v>0</v>
      </c>
      <c r="N10" s="38"/>
      <c r="O10" s="38"/>
      <c r="P10" s="38"/>
      <c r="Q10" s="144"/>
      <c r="R10" s="38"/>
      <c r="S10" s="38"/>
      <c r="T10" s="38"/>
      <c r="U10" s="38">
        <f t="shared" si="4"/>
        <v>0</v>
      </c>
      <c r="V10" s="38">
        <f t="shared" si="5"/>
        <v>0</v>
      </c>
      <c r="W10" s="166">
        <f t="shared" si="6"/>
        <v>0</v>
      </c>
      <c r="X10" s="38"/>
      <c r="Y10" s="38"/>
      <c r="Z10" s="206">
        <f t="shared" si="7"/>
        <v>0</v>
      </c>
      <c r="AA10" s="38"/>
      <c r="AB10" s="38"/>
      <c r="AC10" s="38"/>
      <c r="AD10" s="370">
        <f t="shared" si="8"/>
        <v>0</v>
      </c>
      <c r="AE10" s="38"/>
      <c r="AF10" s="38"/>
      <c r="AG10" s="38"/>
      <c r="AH10" s="168">
        <f t="shared" si="0"/>
        <v>0</v>
      </c>
      <c r="AI10" s="171">
        <f t="shared" si="9"/>
        <v>0</v>
      </c>
    </row>
    <row r="11" spans="1:35" s="34" customFormat="1" ht="18" customHeight="1" x14ac:dyDescent="0.25">
      <c r="A11" s="230"/>
      <c r="B11" s="64" t="s">
        <v>186</v>
      </c>
      <c r="C11" s="7"/>
      <c r="D11" s="38"/>
      <c r="E11" s="38"/>
      <c r="F11" s="38"/>
      <c r="G11" s="144"/>
      <c r="H11" s="38"/>
      <c r="I11" s="38"/>
      <c r="J11" s="38"/>
      <c r="K11" s="38">
        <f t="shared" si="1"/>
        <v>0</v>
      </c>
      <c r="L11" s="38">
        <f t="shared" si="2"/>
        <v>0</v>
      </c>
      <c r="M11" s="352">
        <f t="shared" si="3"/>
        <v>0</v>
      </c>
      <c r="N11" s="38"/>
      <c r="O11" s="38"/>
      <c r="P11" s="38"/>
      <c r="Q11" s="144"/>
      <c r="R11" s="38"/>
      <c r="S11" s="38"/>
      <c r="T11" s="38"/>
      <c r="U11" s="38">
        <f t="shared" si="4"/>
        <v>0</v>
      </c>
      <c r="V11" s="38">
        <f t="shared" si="5"/>
        <v>0</v>
      </c>
      <c r="W11" s="166">
        <f t="shared" si="6"/>
        <v>0</v>
      </c>
      <c r="X11" s="38"/>
      <c r="Y11" s="38"/>
      <c r="Z11" s="206">
        <f t="shared" si="7"/>
        <v>0</v>
      </c>
      <c r="AA11" s="38"/>
      <c r="AB11" s="38"/>
      <c r="AC11" s="38"/>
      <c r="AD11" s="370">
        <f t="shared" si="8"/>
        <v>0</v>
      </c>
      <c r="AE11" s="38"/>
      <c r="AF11" s="38"/>
      <c r="AG11" s="38"/>
      <c r="AH11" s="168">
        <f t="shared" si="0"/>
        <v>0</v>
      </c>
      <c r="AI11" s="171">
        <f t="shared" si="9"/>
        <v>0</v>
      </c>
    </row>
    <row r="12" spans="1:35" s="34" customFormat="1" ht="18" customHeight="1" x14ac:dyDescent="0.25">
      <c r="A12" s="231">
        <v>5</v>
      </c>
      <c r="B12" s="16" t="s">
        <v>44</v>
      </c>
      <c r="C12" s="17" t="s">
        <v>12</v>
      </c>
      <c r="D12" s="38"/>
      <c r="E12" s="38"/>
      <c r="F12" s="38"/>
      <c r="G12" s="144"/>
      <c r="H12" s="38"/>
      <c r="I12" s="38"/>
      <c r="J12" s="38"/>
      <c r="K12" s="38">
        <f t="shared" si="1"/>
        <v>0</v>
      </c>
      <c r="L12" s="38">
        <f t="shared" si="2"/>
        <v>0</v>
      </c>
      <c r="M12" s="352">
        <f t="shared" si="3"/>
        <v>0</v>
      </c>
      <c r="N12" s="38"/>
      <c r="O12" s="38"/>
      <c r="P12" s="38"/>
      <c r="Q12" s="144"/>
      <c r="R12" s="38"/>
      <c r="S12" s="38"/>
      <c r="T12" s="38"/>
      <c r="U12" s="38">
        <f t="shared" si="4"/>
        <v>0</v>
      </c>
      <c r="V12" s="38">
        <f t="shared" si="5"/>
        <v>0</v>
      </c>
      <c r="W12" s="166">
        <f t="shared" si="6"/>
        <v>0</v>
      </c>
      <c r="X12" s="38"/>
      <c r="Y12" s="38"/>
      <c r="Z12" s="206">
        <f t="shared" si="7"/>
        <v>0</v>
      </c>
      <c r="AA12" s="38"/>
      <c r="AB12" s="38"/>
      <c r="AC12" s="38"/>
      <c r="AD12" s="370">
        <f t="shared" si="8"/>
        <v>0</v>
      </c>
      <c r="AE12" s="38"/>
      <c r="AF12" s="38"/>
      <c r="AG12" s="38"/>
      <c r="AH12" s="168">
        <f t="shared" si="0"/>
        <v>0</v>
      </c>
      <c r="AI12" s="171">
        <f t="shared" si="9"/>
        <v>0</v>
      </c>
    </row>
    <row r="13" spans="1:35" s="34" customFormat="1" ht="18" customHeight="1" x14ac:dyDescent="0.25">
      <c r="A13" s="231">
        <v>6</v>
      </c>
      <c r="B13" s="16" t="s">
        <v>49</v>
      </c>
      <c r="C13" s="17" t="s">
        <v>12</v>
      </c>
      <c r="D13" s="38"/>
      <c r="E13" s="38"/>
      <c r="F13" s="38"/>
      <c r="G13" s="144"/>
      <c r="H13" s="38"/>
      <c r="I13" s="38"/>
      <c r="J13" s="38"/>
      <c r="K13" s="38">
        <f t="shared" si="1"/>
        <v>0</v>
      </c>
      <c r="L13" s="38">
        <f t="shared" si="2"/>
        <v>0</v>
      </c>
      <c r="M13" s="352">
        <f t="shared" si="3"/>
        <v>0</v>
      </c>
      <c r="N13" s="38"/>
      <c r="O13" s="38"/>
      <c r="P13" s="38"/>
      <c r="Q13" s="144"/>
      <c r="R13" s="38"/>
      <c r="S13" s="38"/>
      <c r="T13" s="38"/>
      <c r="U13" s="38">
        <f t="shared" si="4"/>
        <v>0</v>
      </c>
      <c r="V13" s="38">
        <f t="shared" si="5"/>
        <v>0</v>
      </c>
      <c r="W13" s="166">
        <f t="shared" si="6"/>
        <v>0</v>
      </c>
      <c r="X13" s="38"/>
      <c r="Y13" s="38"/>
      <c r="Z13" s="206">
        <f t="shared" si="7"/>
        <v>0</v>
      </c>
      <c r="AA13" s="38"/>
      <c r="AB13" s="38"/>
      <c r="AC13" s="38"/>
      <c r="AD13" s="370">
        <f t="shared" si="8"/>
        <v>0</v>
      </c>
      <c r="AE13" s="38"/>
      <c r="AF13" s="38"/>
      <c r="AG13" s="38"/>
      <c r="AH13" s="168">
        <f t="shared" si="0"/>
        <v>0</v>
      </c>
      <c r="AI13" s="171">
        <f t="shared" si="9"/>
        <v>0</v>
      </c>
    </row>
    <row r="14" spans="1:35" s="34" customFormat="1" ht="18" customHeight="1" x14ac:dyDescent="0.25">
      <c r="A14" s="231">
        <v>7</v>
      </c>
      <c r="B14" s="16" t="s">
        <v>50</v>
      </c>
      <c r="C14" s="17" t="s">
        <v>12</v>
      </c>
      <c r="D14" s="38"/>
      <c r="E14" s="38"/>
      <c r="F14" s="38"/>
      <c r="G14" s="144"/>
      <c r="H14" s="38"/>
      <c r="I14" s="38"/>
      <c r="J14" s="38"/>
      <c r="K14" s="38">
        <f t="shared" si="1"/>
        <v>0</v>
      </c>
      <c r="L14" s="38">
        <f t="shared" si="2"/>
        <v>0</v>
      </c>
      <c r="M14" s="352">
        <f t="shared" si="3"/>
        <v>0</v>
      </c>
      <c r="N14" s="38"/>
      <c r="O14" s="38"/>
      <c r="P14" s="38"/>
      <c r="Q14" s="144"/>
      <c r="R14" s="38"/>
      <c r="S14" s="38"/>
      <c r="T14" s="38"/>
      <c r="U14" s="38">
        <f t="shared" si="4"/>
        <v>0</v>
      </c>
      <c r="V14" s="38">
        <f t="shared" si="5"/>
        <v>0</v>
      </c>
      <c r="W14" s="166">
        <f t="shared" si="6"/>
        <v>0</v>
      </c>
      <c r="X14" s="38"/>
      <c r="Y14" s="38"/>
      <c r="Z14" s="206">
        <f t="shared" si="7"/>
        <v>0</v>
      </c>
      <c r="AA14" s="38"/>
      <c r="AB14" s="38"/>
      <c r="AC14" s="38"/>
      <c r="AD14" s="370">
        <f t="shared" si="8"/>
        <v>0</v>
      </c>
      <c r="AE14" s="168">
        <f>10/1000</f>
        <v>0.01</v>
      </c>
      <c r="AF14" s="38"/>
      <c r="AG14" s="38"/>
      <c r="AH14" s="168">
        <f t="shared" si="0"/>
        <v>0.01</v>
      </c>
      <c r="AI14" s="171">
        <f t="shared" si="9"/>
        <v>0.01</v>
      </c>
    </row>
    <row r="15" spans="1:35" s="34" customFormat="1" ht="18" customHeight="1" x14ac:dyDescent="0.25">
      <c r="A15" s="231">
        <v>8</v>
      </c>
      <c r="B15" s="16" t="s">
        <v>48</v>
      </c>
      <c r="C15" s="17" t="s">
        <v>12</v>
      </c>
      <c r="D15" s="38"/>
      <c r="E15" s="38"/>
      <c r="F15" s="38"/>
      <c r="G15" s="144"/>
      <c r="H15" s="38"/>
      <c r="I15" s="38"/>
      <c r="J15" s="38"/>
      <c r="K15" s="38">
        <f t="shared" si="1"/>
        <v>0</v>
      </c>
      <c r="L15" s="38">
        <f t="shared" si="2"/>
        <v>0</v>
      </c>
      <c r="M15" s="352">
        <f t="shared" si="3"/>
        <v>0</v>
      </c>
      <c r="N15" s="38"/>
      <c r="O15" s="38"/>
      <c r="P15" s="38"/>
      <c r="Q15" s="144"/>
      <c r="R15" s="38"/>
      <c r="S15" s="38"/>
      <c r="T15" s="38"/>
      <c r="U15" s="38">
        <f t="shared" si="4"/>
        <v>0</v>
      </c>
      <c r="V15" s="38">
        <f t="shared" si="5"/>
        <v>0</v>
      </c>
      <c r="W15" s="166">
        <f t="shared" si="6"/>
        <v>0</v>
      </c>
      <c r="X15" s="38"/>
      <c r="Y15" s="38"/>
      <c r="Z15" s="206">
        <f t="shared" si="7"/>
        <v>0</v>
      </c>
      <c r="AA15" s="38"/>
      <c r="AB15" s="38"/>
      <c r="AC15" s="38"/>
      <c r="AD15" s="370">
        <f t="shared" si="8"/>
        <v>0</v>
      </c>
      <c r="AE15" s="38"/>
      <c r="AF15" s="38"/>
      <c r="AG15" s="38"/>
      <c r="AH15" s="168">
        <f t="shared" si="0"/>
        <v>0</v>
      </c>
      <c r="AI15" s="171">
        <f t="shared" si="9"/>
        <v>0</v>
      </c>
    </row>
    <row r="16" spans="1:35" s="34" customFormat="1" ht="18" customHeight="1" x14ac:dyDescent="0.25">
      <c r="A16" s="231">
        <v>9</v>
      </c>
      <c r="B16" s="16" t="s">
        <v>46</v>
      </c>
      <c r="C16" s="17" t="s">
        <v>12</v>
      </c>
      <c r="D16" s="38"/>
      <c r="E16" s="38"/>
      <c r="F16" s="38"/>
      <c r="G16" s="144"/>
      <c r="H16" s="38"/>
      <c r="I16" s="38"/>
      <c r="J16" s="38"/>
      <c r="K16" s="38">
        <f t="shared" si="1"/>
        <v>0</v>
      </c>
      <c r="L16" s="38">
        <f t="shared" si="2"/>
        <v>0</v>
      </c>
      <c r="M16" s="352">
        <f t="shared" si="3"/>
        <v>0</v>
      </c>
      <c r="N16" s="38"/>
      <c r="O16" s="38"/>
      <c r="P16" s="38"/>
      <c r="Q16" s="144"/>
      <c r="R16" s="38"/>
      <c r="S16" s="38"/>
      <c r="T16" s="38"/>
      <c r="U16" s="38">
        <f t="shared" si="4"/>
        <v>0</v>
      </c>
      <c r="V16" s="38">
        <f t="shared" si="5"/>
        <v>0</v>
      </c>
      <c r="W16" s="166">
        <f t="shared" si="6"/>
        <v>0</v>
      </c>
      <c r="X16" s="38"/>
      <c r="Y16" s="38"/>
      <c r="Z16" s="206">
        <f t="shared" si="7"/>
        <v>0</v>
      </c>
      <c r="AA16" s="38"/>
      <c r="AB16" s="38"/>
      <c r="AC16" s="38"/>
      <c r="AD16" s="370">
        <f t="shared" si="8"/>
        <v>0</v>
      </c>
      <c r="AE16" s="38"/>
      <c r="AF16" s="38"/>
      <c r="AG16" s="38"/>
      <c r="AH16" s="168">
        <f t="shared" si="0"/>
        <v>0</v>
      </c>
      <c r="AI16" s="171">
        <f t="shared" si="9"/>
        <v>0</v>
      </c>
    </row>
    <row r="17" spans="1:35" s="34" customFormat="1" ht="18" customHeight="1" x14ac:dyDescent="0.25">
      <c r="A17" s="231">
        <v>10</v>
      </c>
      <c r="B17" s="16" t="s">
        <v>101</v>
      </c>
      <c r="C17" s="17" t="s">
        <v>12</v>
      </c>
      <c r="D17" s="38"/>
      <c r="E17" s="38"/>
      <c r="F17" s="38"/>
      <c r="G17" s="144"/>
      <c r="H17" s="38"/>
      <c r="I17" s="38"/>
      <c r="J17" s="38"/>
      <c r="K17" s="38">
        <f t="shared" si="1"/>
        <v>0</v>
      </c>
      <c r="L17" s="38">
        <f t="shared" si="2"/>
        <v>0</v>
      </c>
      <c r="M17" s="352">
        <f t="shared" si="3"/>
        <v>0</v>
      </c>
      <c r="N17" s="38"/>
      <c r="O17" s="38"/>
      <c r="P17" s="38"/>
      <c r="Q17" s="144"/>
      <c r="R17" s="38"/>
      <c r="S17" s="38"/>
      <c r="T17" s="38"/>
      <c r="U17" s="38">
        <f t="shared" si="4"/>
        <v>0</v>
      </c>
      <c r="V17" s="38">
        <f t="shared" si="5"/>
        <v>0</v>
      </c>
      <c r="W17" s="166">
        <f t="shared" si="6"/>
        <v>0</v>
      </c>
      <c r="X17" s="38"/>
      <c r="Y17" s="38"/>
      <c r="Z17" s="206">
        <f t="shared" si="7"/>
        <v>0</v>
      </c>
      <c r="AA17" s="38"/>
      <c r="AB17" s="38"/>
      <c r="AC17" s="38"/>
      <c r="AD17" s="370">
        <f t="shared" si="8"/>
        <v>0</v>
      </c>
      <c r="AE17" s="38"/>
      <c r="AF17" s="38"/>
      <c r="AG17" s="38"/>
      <c r="AH17" s="168">
        <f t="shared" si="0"/>
        <v>0</v>
      </c>
      <c r="AI17" s="171">
        <f t="shared" si="9"/>
        <v>0</v>
      </c>
    </row>
    <row r="18" spans="1:35" s="34" customFormat="1" ht="18" customHeight="1" x14ac:dyDescent="0.25">
      <c r="A18" s="231">
        <v>11</v>
      </c>
      <c r="B18" s="16" t="s">
        <v>47</v>
      </c>
      <c r="C18" s="17" t="s">
        <v>12</v>
      </c>
      <c r="D18" s="38"/>
      <c r="E18" s="38"/>
      <c r="F18" s="38"/>
      <c r="G18" s="144"/>
      <c r="H18" s="38"/>
      <c r="I18" s="38"/>
      <c r="J18" s="38"/>
      <c r="K18" s="38">
        <f t="shared" si="1"/>
        <v>0</v>
      </c>
      <c r="L18" s="38">
        <f t="shared" si="2"/>
        <v>0</v>
      </c>
      <c r="M18" s="352">
        <f t="shared" si="3"/>
        <v>0</v>
      </c>
      <c r="N18" s="38"/>
      <c r="O18" s="38"/>
      <c r="P18" s="38"/>
      <c r="Q18" s="144"/>
      <c r="R18" s="38"/>
      <c r="S18" s="38"/>
      <c r="T18" s="38"/>
      <c r="U18" s="38">
        <f t="shared" si="4"/>
        <v>0</v>
      </c>
      <c r="V18" s="38">
        <f t="shared" si="5"/>
        <v>0</v>
      </c>
      <c r="W18" s="166">
        <f t="shared" si="6"/>
        <v>0</v>
      </c>
      <c r="X18" s="38"/>
      <c r="Y18" s="38"/>
      <c r="Z18" s="206">
        <f t="shared" si="7"/>
        <v>0</v>
      </c>
      <c r="AA18" s="38"/>
      <c r="AB18" s="38"/>
      <c r="AC18" s="38"/>
      <c r="AD18" s="370">
        <f t="shared" si="8"/>
        <v>0</v>
      </c>
      <c r="AE18" s="38"/>
      <c r="AF18" s="38"/>
      <c r="AG18" s="38"/>
      <c r="AH18" s="168">
        <f t="shared" si="0"/>
        <v>0</v>
      </c>
      <c r="AI18" s="171">
        <f t="shared" si="9"/>
        <v>0</v>
      </c>
    </row>
    <row r="19" spans="1:35" s="34" customFormat="1" ht="16.5" customHeight="1" x14ac:dyDescent="0.25">
      <c r="A19" s="231">
        <v>12</v>
      </c>
      <c r="B19" s="54" t="s">
        <v>166</v>
      </c>
      <c r="C19" s="17" t="s">
        <v>12</v>
      </c>
      <c r="D19" s="38"/>
      <c r="E19" s="38"/>
      <c r="F19" s="38"/>
      <c r="G19" s="144"/>
      <c r="H19" s="38"/>
      <c r="I19" s="38"/>
      <c r="J19" s="38"/>
      <c r="K19" s="38">
        <f t="shared" si="1"/>
        <v>0</v>
      </c>
      <c r="L19" s="38">
        <f t="shared" si="2"/>
        <v>0</v>
      </c>
      <c r="M19" s="352">
        <f t="shared" si="3"/>
        <v>0</v>
      </c>
      <c r="N19" s="38"/>
      <c r="O19" s="38"/>
      <c r="P19" s="38"/>
      <c r="Q19" s="144"/>
      <c r="R19" s="38"/>
      <c r="S19" s="38"/>
      <c r="T19" s="38"/>
      <c r="U19" s="38">
        <f t="shared" si="4"/>
        <v>0</v>
      </c>
      <c r="V19" s="38">
        <f t="shared" si="5"/>
        <v>0</v>
      </c>
      <c r="W19" s="166">
        <f t="shared" si="6"/>
        <v>0</v>
      </c>
      <c r="X19" s="38"/>
      <c r="Y19" s="38"/>
      <c r="Z19" s="206">
        <f t="shared" si="7"/>
        <v>0</v>
      </c>
      <c r="AA19" s="38"/>
      <c r="AB19" s="38"/>
      <c r="AC19" s="38"/>
      <c r="AD19" s="370">
        <f t="shared" si="8"/>
        <v>0</v>
      </c>
      <c r="AE19" s="38"/>
      <c r="AF19" s="38"/>
      <c r="AG19" s="38"/>
      <c r="AH19" s="168">
        <f t="shared" si="0"/>
        <v>0</v>
      </c>
      <c r="AI19" s="171">
        <f t="shared" si="9"/>
        <v>0</v>
      </c>
    </row>
    <row r="20" spans="1:35" s="34" customFormat="1" ht="18" customHeight="1" x14ac:dyDescent="0.25">
      <c r="A20" s="230"/>
      <c r="B20" s="64" t="s">
        <v>40</v>
      </c>
      <c r="C20" s="12"/>
      <c r="D20" s="147"/>
      <c r="E20" s="145"/>
      <c r="F20" s="145"/>
      <c r="G20" s="146"/>
      <c r="H20" s="147"/>
      <c r="I20" s="147"/>
      <c r="J20" s="147"/>
      <c r="K20" s="38">
        <f t="shared" si="1"/>
        <v>0</v>
      </c>
      <c r="L20" s="38">
        <f t="shared" si="2"/>
        <v>0</v>
      </c>
      <c r="M20" s="352">
        <f t="shared" si="3"/>
        <v>0</v>
      </c>
      <c r="N20" s="147"/>
      <c r="O20" s="145"/>
      <c r="P20" s="145"/>
      <c r="Q20" s="146"/>
      <c r="R20" s="147"/>
      <c r="S20" s="147"/>
      <c r="T20" s="147"/>
      <c r="U20" s="38">
        <f t="shared" si="4"/>
        <v>0</v>
      </c>
      <c r="V20" s="38">
        <f t="shared" si="5"/>
        <v>0</v>
      </c>
      <c r="W20" s="166">
        <f t="shared" si="6"/>
        <v>0</v>
      </c>
      <c r="X20" s="147"/>
      <c r="Y20" s="147"/>
      <c r="Z20" s="206">
        <f t="shared" si="7"/>
        <v>0</v>
      </c>
      <c r="AA20" s="147"/>
      <c r="AB20" s="147"/>
      <c r="AC20" s="147"/>
      <c r="AD20" s="370">
        <f t="shared" si="8"/>
        <v>0</v>
      </c>
      <c r="AE20" s="147"/>
      <c r="AF20" s="147"/>
      <c r="AG20" s="147"/>
      <c r="AH20" s="168">
        <f t="shared" si="0"/>
        <v>0</v>
      </c>
      <c r="AI20" s="171">
        <f t="shared" si="9"/>
        <v>0</v>
      </c>
    </row>
    <row r="21" spans="1:35" s="34" customFormat="1" ht="18" customHeight="1" x14ac:dyDescent="0.25">
      <c r="A21" s="231">
        <v>13</v>
      </c>
      <c r="B21" s="16" t="s">
        <v>41</v>
      </c>
      <c r="C21" s="17" t="s">
        <v>12</v>
      </c>
      <c r="D21" s="435">
        <v>0.02</v>
      </c>
      <c r="E21" s="435">
        <v>7.0000000000000001E-3</v>
      </c>
      <c r="F21" s="38"/>
      <c r="G21" s="144"/>
      <c r="H21" s="38"/>
      <c r="I21" s="38"/>
      <c r="J21" s="38"/>
      <c r="K21" s="38">
        <f t="shared" si="1"/>
        <v>2.7E-2</v>
      </c>
      <c r="L21" s="38">
        <f t="shared" si="2"/>
        <v>0</v>
      </c>
      <c r="M21" s="352">
        <f t="shared" si="3"/>
        <v>2.7E-2</v>
      </c>
      <c r="N21" s="435">
        <v>2E-3</v>
      </c>
      <c r="O21" s="435">
        <v>7.0000000000000001E-3</v>
      </c>
      <c r="P21" s="38"/>
      <c r="Q21" s="144"/>
      <c r="R21" s="38"/>
      <c r="S21" s="38"/>
      <c r="T21" s="38"/>
      <c r="U21" s="38">
        <f t="shared" si="4"/>
        <v>9.0000000000000011E-3</v>
      </c>
      <c r="V21" s="38">
        <f t="shared" si="5"/>
        <v>0</v>
      </c>
      <c r="W21" s="166">
        <f t="shared" si="6"/>
        <v>9.0000000000000011E-3</v>
      </c>
      <c r="X21" s="38"/>
      <c r="Y21" s="38"/>
      <c r="Z21" s="206">
        <f t="shared" si="7"/>
        <v>0</v>
      </c>
      <c r="AA21" s="38"/>
      <c r="AB21" s="38"/>
      <c r="AC21" s="38"/>
      <c r="AD21" s="370">
        <f t="shared" si="8"/>
        <v>0</v>
      </c>
      <c r="AE21" s="168">
        <f>5/1000</f>
        <v>5.0000000000000001E-3</v>
      </c>
      <c r="AF21" s="38"/>
      <c r="AG21" s="38"/>
      <c r="AH21" s="168">
        <f t="shared" si="0"/>
        <v>5.0000000000000001E-3</v>
      </c>
      <c r="AI21" s="171">
        <f t="shared" si="9"/>
        <v>4.1000000000000002E-2</v>
      </c>
    </row>
    <row r="22" spans="1:35" s="34" customFormat="1" ht="18" customHeight="1" x14ac:dyDescent="0.25">
      <c r="A22" s="231">
        <v>14</v>
      </c>
      <c r="B22" s="16" t="s">
        <v>42</v>
      </c>
      <c r="C22" s="17" t="s">
        <v>12</v>
      </c>
      <c r="D22" s="38"/>
      <c r="E22" s="38"/>
      <c r="F22" s="38"/>
      <c r="G22" s="436">
        <v>5.0000000000000001E-3</v>
      </c>
      <c r="H22" s="38"/>
      <c r="I22" s="38"/>
      <c r="J22" s="38"/>
      <c r="K22" s="38">
        <f t="shared" si="1"/>
        <v>5.0000000000000001E-3</v>
      </c>
      <c r="L22" s="38">
        <f t="shared" si="2"/>
        <v>0</v>
      </c>
      <c r="M22" s="352">
        <f t="shared" si="3"/>
        <v>5.0000000000000001E-3</v>
      </c>
      <c r="N22" s="38"/>
      <c r="O22" s="38"/>
      <c r="P22" s="38"/>
      <c r="Q22" s="436">
        <v>5.0000000000000001E-3</v>
      </c>
      <c r="R22" s="38"/>
      <c r="S22" s="38"/>
      <c r="T22" s="38"/>
      <c r="U22" s="38">
        <f t="shared" si="4"/>
        <v>5.0000000000000001E-3</v>
      </c>
      <c r="V22" s="38">
        <f t="shared" si="5"/>
        <v>0</v>
      </c>
      <c r="W22" s="166">
        <f t="shared" si="6"/>
        <v>5.0000000000000001E-3</v>
      </c>
      <c r="X22" s="38"/>
      <c r="Y22" s="38"/>
      <c r="Z22" s="206">
        <f t="shared" si="7"/>
        <v>0</v>
      </c>
      <c r="AA22" s="167">
        <v>3.0000000000000001E-3</v>
      </c>
      <c r="AB22" s="38"/>
      <c r="AC22" s="38"/>
      <c r="AD22" s="370">
        <f t="shared" si="8"/>
        <v>0</v>
      </c>
      <c r="AE22" s="38"/>
      <c r="AF22" s="38"/>
      <c r="AG22" s="38"/>
      <c r="AH22" s="168">
        <f t="shared" si="0"/>
        <v>0</v>
      </c>
      <c r="AI22" s="171">
        <f t="shared" si="9"/>
        <v>0.01</v>
      </c>
    </row>
    <row r="23" spans="1:35" s="34" customFormat="1" ht="18" customHeight="1" x14ac:dyDescent="0.25">
      <c r="A23" s="231">
        <v>15</v>
      </c>
      <c r="B23" s="16" t="s">
        <v>43</v>
      </c>
      <c r="C23" s="17" t="s">
        <v>12</v>
      </c>
      <c r="D23" s="38"/>
      <c r="E23" s="38"/>
      <c r="F23" s="38"/>
      <c r="G23" s="144"/>
      <c r="H23" s="38"/>
      <c r="I23" s="38"/>
      <c r="J23" s="38"/>
      <c r="K23" s="38">
        <f t="shared" si="1"/>
        <v>0</v>
      </c>
      <c r="L23" s="38">
        <f t="shared" si="2"/>
        <v>0</v>
      </c>
      <c r="M23" s="352">
        <f t="shared" si="3"/>
        <v>0</v>
      </c>
      <c r="N23" s="38"/>
      <c r="O23" s="38"/>
      <c r="P23" s="38"/>
      <c r="Q23" s="144"/>
      <c r="R23" s="38"/>
      <c r="S23" s="38"/>
      <c r="T23" s="38"/>
      <c r="U23" s="38">
        <f t="shared" si="4"/>
        <v>0</v>
      </c>
      <c r="V23" s="38">
        <f t="shared" si="5"/>
        <v>0</v>
      </c>
      <c r="W23" s="166">
        <f t="shared" si="6"/>
        <v>0</v>
      </c>
      <c r="X23" s="38"/>
      <c r="Y23" s="38"/>
      <c r="Z23" s="206">
        <f t="shared" si="7"/>
        <v>0</v>
      </c>
      <c r="AA23" s="38"/>
      <c r="AB23" s="38"/>
      <c r="AC23" s="38"/>
      <c r="AD23" s="370">
        <f t="shared" si="8"/>
        <v>0</v>
      </c>
      <c r="AE23" s="38"/>
      <c r="AF23" s="38"/>
      <c r="AG23" s="38"/>
      <c r="AH23" s="168">
        <f t="shared" si="0"/>
        <v>0</v>
      </c>
      <c r="AI23" s="171">
        <f t="shared" si="9"/>
        <v>0</v>
      </c>
    </row>
    <row r="24" spans="1:35" s="34" customFormat="1" ht="16.5" customHeight="1" x14ac:dyDescent="0.25">
      <c r="A24" s="230"/>
      <c r="B24" s="64" t="s">
        <v>15</v>
      </c>
      <c r="C24" s="12"/>
      <c r="D24" s="147"/>
      <c r="E24" s="145"/>
      <c r="F24" s="145"/>
      <c r="G24" s="146"/>
      <c r="H24" s="147"/>
      <c r="I24" s="147"/>
      <c r="J24" s="147"/>
      <c r="K24" s="38">
        <f t="shared" si="1"/>
        <v>0</v>
      </c>
      <c r="L24" s="38">
        <f t="shared" si="2"/>
        <v>0</v>
      </c>
      <c r="M24" s="352">
        <f t="shared" si="3"/>
        <v>0</v>
      </c>
      <c r="N24" s="147"/>
      <c r="O24" s="145"/>
      <c r="P24" s="145"/>
      <c r="Q24" s="146"/>
      <c r="R24" s="147"/>
      <c r="S24" s="147"/>
      <c r="T24" s="147"/>
      <c r="U24" s="38">
        <f t="shared" si="4"/>
        <v>0</v>
      </c>
      <c r="V24" s="38">
        <f t="shared" si="5"/>
        <v>0</v>
      </c>
      <c r="W24" s="166">
        <f t="shared" si="6"/>
        <v>0</v>
      </c>
      <c r="X24" s="147"/>
      <c r="Y24" s="147"/>
      <c r="Z24" s="206">
        <f t="shared" si="7"/>
        <v>0</v>
      </c>
      <c r="AA24" s="147"/>
      <c r="AB24" s="147"/>
      <c r="AC24" s="147"/>
      <c r="AD24" s="370">
        <f t="shared" si="8"/>
        <v>0</v>
      </c>
      <c r="AE24" s="147"/>
      <c r="AF24" s="147"/>
      <c r="AG24" s="147"/>
      <c r="AH24" s="168">
        <f t="shared" si="0"/>
        <v>0</v>
      </c>
      <c r="AI24" s="171">
        <f t="shared" si="9"/>
        <v>0</v>
      </c>
    </row>
    <row r="25" spans="1:35" s="34" customFormat="1" ht="18" customHeight="1" x14ac:dyDescent="0.25">
      <c r="A25" s="231">
        <v>16</v>
      </c>
      <c r="B25" s="19" t="s">
        <v>16</v>
      </c>
      <c r="C25" s="20" t="s">
        <v>12</v>
      </c>
      <c r="D25" s="38"/>
      <c r="E25" s="38"/>
      <c r="F25" s="38"/>
      <c r="G25" s="144"/>
      <c r="H25" s="38"/>
      <c r="I25" s="38"/>
      <c r="J25" s="38"/>
      <c r="K25" s="38">
        <f t="shared" si="1"/>
        <v>0</v>
      </c>
      <c r="L25" s="38">
        <f t="shared" si="2"/>
        <v>0</v>
      </c>
      <c r="M25" s="352">
        <f t="shared" si="3"/>
        <v>0</v>
      </c>
      <c r="N25" s="38"/>
      <c r="O25" s="38"/>
      <c r="P25" s="38"/>
      <c r="Q25" s="144"/>
      <c r="R25" s="38"/>
      <c r="S25" s="38"/>
      <c r="T25" s="38"/>
      <c r="U25" s="38">
        <f t="shared" si="4"/>
        <v>0</v>
      </c>
      <c r="V25" s="38">
        <f t="shared" si="5"/>
        <v>0</v>
      </c>
      <c r="W25" s="166">
        <f t="shared" si="6"/>
        <v>0</v>
      </c>
      <c r="X25" s="38"/>
      <c r="Y25" s="38"/>
      <c r="Z25" s="206">
        <f t="shared" si="7"/>
        <v>0</v>
      </c>
      <c r="AA25" s="38"/>
      <c r="AB25" s="38"/>
      <c r="AC25" s="38"/>
      <c r="AD25" s="370">
        <f t="shared" si="8"/>
        <v>0</v>
      </c>
      <c r="AE25" s="168">
        <f>26.2/1000</f>
        <v>2.6199999999999998E-2</v>
      </c>
      <c r="AF25" s="38"/>
      <c r="AG25" s="38"/>
      <c r="AH25" s="168">
        <f t="shared" si="0"/>
        <v>2.6199999999999998E-2</v>
      </c>
      <c r="AI25" s="171">
        <f t="shared" si="9"/>
        <v>2.6199999999999998E-2</v>
      </c>
    </row>
    <row r="26" spans="1:35" s="34" customFormat="1" ht="18" customHeight="1" x14ac:dyDescent="0.25">
      <c r="A26" s="231">
        <v>17</v>
      </c>
      <c r="B26" s="20" t="s">
        <v>228</v>
      </c>
      <c r="C26" s="20" t="s">
        <v>12</v>
      </c>
      <c r="D26" s="38"/>
      <c r="E26" s="38"/>
      <c r="F26" s="38"/>
      <c r="G26" s="144"/>
      <c r="H26" s="38"/>
      <c r="I26" s="38"/>
      <c r="J26" s="38"/>
      <c r="K26" s="38">
        <f t="shared" si="1"/>
        <v>0</v>
      </c>
      <c r="L26" s="38">
        <f t="shared" si="2"/>
        <v>0</v>
      </c>
      <c r="M26" s="352">
        <f t="shared" si="3"/>
        <v>0</v>
      </c>
      <c r="N26" s="38"/>
      <c r="O26" s="38"/>
      <c r="P26" s="38"/>
      <c r="Q26" s="144"/>
      <c r="R26" s="38"/>
      <c r="S26" s="38"/>
      <c r="T26" s="38"/>
      <c r="U26" s="38">
        <f t="shared" si="4"/>
        <v>0</v>
      </c>
      <c r="V26" s="38">
        <f t="shared" si="5"/>
        <v>0</v>
      </c>
      <c r="W26" s="166">
        <f t="shared" si="6"/>
        <v>0</v>
      </c>
      <c r="X26" s="38"/>
      <c r="Y26" s="38"/>
      <c r="Z26" s="206">
        <f t="shared" si="7"/>
        <v>0</v>
      </c>
      <c r="AA26" s="38"/>
      <c r="AB26" s="38"/>
      <c r="AC26" s="38"/>
      <c r="AD26" s="370">
        <f t="shared" si="8"/>
        <v>0</v>
      </c>
      <c r="AE26" s="38"/>
      <c r="AF26" s="38"/>
      <c r="AG26" s="38"/>
      <c r="AH26" s="168">
        <f t="shared" si="0"/>
        <v>0</v>
      </c>
      <c r="AI26" s="171">
        <f t="shared" si="9"/>
        <v>0</v>
      </c>
    </row>
    <row r="27" spans="1:35" s="34" customFormat="1" ht="18" customHeight="1" x14ac:dyDescent="0.25">
      <c r="A27" s="231">
        <v>18</v>
      </c>
      <c r="B27" s="16" t="s">
        <v>17</v>
      </c>
      <c r="C27" s="17" t="s">
        <v>12</v>
      </c>
      <c r="D27" s="38"/>
      <c r="E27" s="38"/>
      <c r="F27" s="38"/>
      <c r="G27" s="144"/>
      <c r="H27" s="38"/>
      <c r="I27" s="38"/>
      <c r="J27" s="38"/>
      <c r="K27" s="38">
        <f t="shared" si="1"/>
        <v>0</v>
      </c>
      <c r="L27" s="38">
        <f t="shared" si="2"/>
        <v>0</v>
      </c>
      <c r="M27" s="352">
        <f t="shared" si="3"/>
        <v>0</v>
      </c>
      <c r="N27" s="38"/>
      <c r="O27" s="38"/>
      <c r="P27" s="38"/>
      <c r="Q27" s="144"/>
      <c r="R27" s="38"/>
      <c r="S27" s="38"/>
      <c r="T27" s="38"/>
      <c r="U27" s="38">
        <f t="shared" si="4"/>
        <v>0</v>
      </c>
      <c r="V27" s="38">
        <f t="shared" si="5"/>
        <v>0</v>
      </c>
      <c r="W27" s="166">
        <f t="shared" si="6"/>
        <v>0</v>
      </c>
      <c r="X27" s="38"/>
      <c r="Y27" s="38"/>
      <c r="Z27" s="206">
        <f t="shared" si="7"/>
        <v>0</v>
      </c>
      <c r="AA27" s="38"/>
      <c r="AB27" s="38"/>
      <c r="AC27" s="38"/>
      <c r="AD27" s="370">
        <f t="shared" si="8"/>
        <v>0</v>
      </c>
      <c r="AE27" s="38"/>
      <c r="AF27" s="38"/>
      <c r="AG27" s="38"/>
      <c r="AH27" s="168">
        <f t="shared" si="0"/>
        <v>0</v>
      </c>
      <c r="AI27" s="171">
        <f t="shared" si="9"/>
        <v>0</v>
      </c>
    </row>
    <row r="28" spans="1:35" s="34" customFormat="1" ht="18" customHeight="1" x14ac:dyDescent="0.25">
      <c r="A28" s="231">
        <v>19</v>
      </c>
      <c r="B28" s="16" t="s">
        <v>93</v>
      </c>
      <c r="C28" s="17" t="s">
        <v>12</v>
      </c>
      <c r="D28" s="38"/>
      <c r="E28" s="38"/>
      <c r="F28" s="435">
        <v>0.107</v>
      </c>
      <c r="G28" s="144"/>
      <c r="H28" s="38"/>
      <c r="I28" s="38"/>
      <c r="J28" s="38"/>
      <c r="K28" s="38">
        <f t="shared" si="1"/>
        <v>0</v>
      </c>
      <c r="L28" s="38">
        <f t="shared" si="2"/>
        <v>0</v>
      </c>
      <c r="M28" s="352">
        <f t="shared" si="3"/>
        <v>0</v>
      </c>
      <c r="N28" s="38"/>
      <c r="O28" s="38"/>
      <c r="P28" s="435">
        <v>0.107</v>
      </c>
      <c r="Q28" s="144"/>
      <c r="R28" s="38"/>
      <c r="S28" s="38"/>
      <c r="T28" s="38"/>
      <c r="U28" s="38">
        <f t="shared" si="4"/>
        <v>0</v>
      </c>
      <c r="V28" s="38">
        <f t="shared" si="5"/>
        <v>0</v>
      </c>
      <c r="W28" s="166">
        <f t="shared" si="6"/>
        <v>0</v>
      </c>
      <c r="X28" s="38"/>
      <c r="Y28" s="38"/>
      <c r="Z28" s="206">
        <f t="shared" si="7"/>
        <v>0</v>
      </c>
      <c r="AA28" s="38"/>
      <c r="AB28" s="38"/>
      <c r="AC28" s="38"/>
      <c r="AD28" s="370">
        <f t="shared" si="8"/>
        <v>0</v>
      </c>
      <c r="AE28" s="38"/>
      <c r="AF28" s="38"/>
      <c r="AG28" s="38"/>
      <c r="AH28" s="168">
        <f t="shared" si="0"/>
        <v>0</v>
      </c>
      <c r="AI28" s="171">
        <f t="shared" si="9"/>
        <v>0</v>
      </c>
    </row>
    <row r="29" spans="1:35" s="34" customFormat="1" ht="18" customHeight="1" x14ac:dyDescent="0.25">
      <c r="A29" s="231">
        <v>20</v>
      </c>
      <c r="B29" s="16" t="s">
        <v>94</v>
      </c>
      <c r="C29" s="17" t="s">
        <v>12</v>
      </c>
      <c r="D29" s="38"/>
      <c r="E29" s="38"/>
      <c r="F29" s="38"/>
      <c r="G29" s="144"/>
      <c r="H29" s="38"/>
      <c r="I29" s="38"/>
      <c r="J29" s="38"/>
      <c r="K29" s="38">
        <f t="shared" si="1"/>
        <v>0</v>
      </c>
      <c r="L29" s="38">
        <f t="shared" si="2"/>
        <v>0</v>
      </c>
      <c r="M29" s="352">
        <f t="shared" si="3"/>
        <v>0</v>
      </c>
      <c r="N29" s="38"/>
      <c r="O29" s="38"/>
      <c r="P29" s="38"/>
      <c r="Q29" s="144"/>
      <c r="R29" s="38"/>
      <c r="S29" s="38"/>
      <c r="T29" s="38"/>
      <c r="U29" s="38">
        <f t="shared" si="4"/>
        <v>0</v>
      </c>
      <c r="V29" s="38">
        <f t="shared" si="5"/>
        <v>0</v>
      </c>
      <c r="W29" s="166">
        <f t="shared" si="6"/>
        <v>0</v>
      </c>
      <c r="X29" s="38"/>
      <c r="Y29" s="38"/>
      <c r="Z29" s="206">
        <f t="shared" si="7"/>
        <v>0</v>
      </c>
      <c r="AA29" s="38"/>
      <c r="AB29" s="38"/>
      <c r="AC29" s="38"/>
      <c r="AD29" s="370">
        <f t="shared" si="8"/>
        <v>0</v>
      </c>
      <c r="AE29" s="38"/>
      <c r="AF29" s="38"/>
      <c r="AG29" s="38"/>
      <c r="AH29" s="168">
        <f t="shared" si="0"/>
        <v>0</v>
      </c>
      <c r="AI29" s="171">
        <f t="shared" si="9"/>
        <v>0</v>
      </c>
    </row>
    <row r="30" spans="1:35" s="34" customFormat="1" ht="18" customHeight="1" x14ac:dyDescent="0.25">
      <c r="A30" s="231">
        <v>21</v>
      </c>
      <c r="B30" s="16" t="s">
        <v>227</v>
      </c>
      <c r="C30" s="17" t="s">
        <v>12</v>
      </c>
      <c r="D30" s="38"/>
      <c r="E30" s="38"/>
      <c r="F30" s="38"/>
      <c r="G30" s="144"/>
      <c r="H30" s="38"/>
      <c r="I30" s="38"/>
      <c r="J30" s="38"/>
      <c r="K30" s="38">
        <f t="shared" si="1"/>
        <v>0</v>
      </c>
      <c r="L30" s="38">
        <f t="shared" si="2"/>
        <v>0</v>
      </c>
      <c r="M30" s="352">
        <f t="shared" si="3"/>
        <v>0</v>
      </c>
      <c r="N30" s="38"/>
      <c r="O30" s="38"/>
      <c r="P30" s="38"/>
      <c r="Q30" s="144"/>
      <c r="R30" s="38"/>
      <c r="S30" s="38"/>
      <c r="T30" s="38"/>
      <c r="U30" s="38">
        <f t="shared" si="4"/>
        <v>0</v>
      </c>
      <c r="V30" s="38">
        <f t="shared" si="5"/>
        <v>0</v>
      </c>
      <c r="W30" s="166">
        <f t="shared" si="6"/>
        <v>0</v>
      </c>
      <c r="X30" s="38"/>
      <c r="Y30" s="38"/>
      <c r="Z30" s="206">
        <f t="shared" si="7"/>
        <v>0</v>
      </c>
      <c r="AA30" s="38"/>
      <c r="AB30" s="38"/>
      <c r="AC30" s="38"/>
      <c r="AD30" s="370">
        <f t="shared" si="8"/>
        <v>0</v>
      </c>
      <c r="AE30" s="38"/>
      <c r="AF30" s="38"/>
      <c r="AG30" s="38"/>
      <c r="AH30" s="168">
        <f t="shared" si="0"/>
        <v>0</v>
      </c>
      <c r="AI30" s="171">
        <f t="shared" si="9"/>
        <v>0</v>
      </c>
    </row>
    <row r="31" spans="1:35" s="34" customFormat="1" ht="18" customHeight="1" x14ac:dyDescent="0.25">
      <c r="A31" s="231">
        <v>22</v>
      </c>
      <c r="B31" s="19" t="s">
        <v>18</v>
      </c>
      <c r="C31" s="20" t="s">
        <v>12</v>
      </c>
      <c r="D31" s="38"/>
      <c r="E31" s="435">
        <v>6.6199999999999995E-2</v>
      </c>
      <c r="F31" s="38"/>
      <c r="G31" s="144"/>
      <c r="H31" s="38"/>
      <c r="I31" s="38"/>
      <c r="J31" s="38"/>
      <c r="K31" s="38">
        <f t="shared" si="1"/>
        <v>6.6199999999999995E-2</v>
      </c>
      <c r="L31" s="38">
        <f t="shared" si="2"/>
        <v>0</v>
      </c>
      <c r="M31" s="352">
        <f t="shared" si="3"/>
        <v>6.6199999999999995E-2</v>
      </c>
      <c r="N31" s="38"/>
      <c r="O31" s="435">
        <v>6.6199999999999995E-2</v>
      </c>
      <c r="P31" s="38"/>
      <c r="Q31" s="144"/>
      <c r="R31" s="38"/>
      <c r="S31" s="38"/>
      <c r="T31" s="38"/>
      <c r="U31" s="38">
        <f t="shared" si="4"/>
        <v>6.6199999999999995E-2</v>
      </c>
      <c r="V31" s="38">
        <f t="shared" si="5"/>
        <v>0</v>
      </c>
      <c r="W31" s="166">
        <f t="shared" si="6"/>
        <v>6.6199999999999995E-2</v>
      </c>
      <c r="X31" s="38"/>
      <c r="Y31" s="38"/>
      <c r="Z31" s="206">
        <f t="shared" si="7"/>
        <v>0</v>
      </c>
      <c r="AA31" s="38"/>
      <c r="AB31" s="38"/>
      <c r="AC31" s="38"/>
      <c r="AD31" s="370">
        <f t="shared" si="8"/>
        <v>0</v>
      </c>
      <c r="AE31" s="446"/>
      <c r="AF31" s="38"/>
      <c r="AG31" s="38"/>
      <c r="AH31" s="168">
        <f t="shared" si="0"/>
        <v>0</v>
      </c>
      <c r="AI31" s="171">
        <f t="shared" si="9"/>
        <v>0.13239999999999999</v>
      </c>
    </row>
    <row r="32" spans="1:35" s="34" customFormat="1" ht="18" customHeight="1" x14ac:dyDescent="0.25">
      <c r="A32" s="231">
        <v>23</v>
      </c>
      <c r="B32" s="16" t="s">
        <v>188</v>
      </c>
      <c r="C32" s="17" t="s">
        <v>12</v>
      </c>
      <c r="D32" s="38"/>
      <c r="E32" s="38"/>
      <c r="F32" s="38"/>
      <c r="G32" s="144"/>
      <c r="H32" s="38"/>
      <c r="I32" s="38"/>
      <c r="J32" s="38"/>
      <c r="K32" s="38">
        <f t="shared" si="1"/>
        <v>0</v>
      </c>
      <c r="L32" s="38">
        <f t="shared" si="2"/>
        <v>0</v>
      </c>
      <c r="M32" s="352">
        <f t="shared" si="3"/>
        <v>0</v>
      </c>
      <c r="N32" s="38"/>
      <c r="O32" s="38"/>
      <c r="P32" s="38"/>
      <c r="Q32" s="144"/>
      <c r="R32" s="38"/>
      <c r="S32" s="38"/>
      <c r="T32" s="38"/>
      <c r="U32" s="38">
        <f t="shared" si="4"/>
        <v>0</v>
      </c>
      <c r="V32" s="38">
        <f t="shared" si="5"/>
        <v>0</v>
      </c>
      <c r="W32" s="166">
        <f t="shared" si="6"/>
        <v>0</v>
      </c>
      <c r="X32" s="38"/>
      <c r="Y32" s="38"/>
      <c r="Z32" s="206">
        <f t="shared" si="7"/>
        <v>0</v>
      </c>
      <c r="AA32" s="38"/>
      <c r="AB32" s="38"/>
      <c r="AC32" s="38"/>
      <c r="AD32" s="370">
        <f t="shared" si="8"/>
        <v>0</v>
      </c>
      <c r="AE32" s="38"/>
      <c r="AF32" s="38"/>
      <c r="AG32" s="38"/>
      <c r="AH32" s="168">
        <f t="shared" si="0"/>
        <v>0</v>
      </c>
      <c r="AI32" s="171">
        <f t="shared" si="9"/>
        <v>0</v>
      </c>
    </row>
    <row r="33" spans="1:35" s="34" customFormat="1" ht="18" customHeight="1" x14ac:dyDescent="0.25">
      <c r="A33" s="231">
        <v>24</v>
      </c>
      <c r="B33" s="23" t="s">
        <v>108</v>
      </c>
      <c r="C33" s="17" t="s">
        <v>12</v>
      </c>
      <c r="D33" s="38"/>
      <c r="E33" s="38"/>
      <c r="F33" s="38"/>
      <c r="G33" s="144"/>
      <c r="H33" s="38"/>
      <c r="I33" s="38"/>
      <c r="J33" s="38"/>
      <c r="K33" s="38">
        <f t="shared" si="1"/>
        <v>0</v>
      </c>
      <c r="L33" s="38">
        <f t="shared" si="2"/>
        <v>0</v>
      </c>
      <c r="M33" s="352">
        <f t="shared" si="3"/>
        <v>0</v>
      </c>
      <c r="N33" s="38"/>
      <c r="O33" s="38"/>
      <c r="P33" s="38"/>
      <c r="Q33" s="144"/>
      <c r="R33" s="38"/>
      <c r="S33" s="38"/>
      <c r="T33" s="38"/>
      <c r="U33" s="38">
        <f t="shared" si="4"/>
        <v>0</v>
      </c>
      <c r="V33" s="38">
        <f t="shared" si="5"/>
        <v>0</v>
      </c>
      <c r="W33" s="166">
        <f t="shared" si="6"/>
        <v>0</v>
      </c>
      <c r="X33" s="38"/>
      <c r="Y33" s="38"/>
      <c r="Z33" s="206">
        <f t="shared" si="7"/>
        <v>0</v>
      </c>
      <c r="AA33" s="38"/>
      <c r="AB33" s="38"/>
      <c r="AC33" s="38"/>
      <c r="AD33" s="370">
        <f t="shared" si="8"/>
        <v>0</v>
      </c>
      <c r="AE33" s="38"/>
      <c r="AF33" s="38"/>
      <c r="AG33" s="38"/>
      <c r="AH33" s="168">
        <f t="shared" si="0"/>
        <v>0</v>
      </c>
      <c r="AI33" s="171">
        <f t="shared" si="9"/>
        <v>0</v>
      </c>
    </row>
    <row r="34" spans="1:35" s="34" customFormat="1" ht="18" customHeight="1" x14ac:dyDescent="0.25">
      <c r="A34" s="231">
        <v>25</v>
      </c>
      <c r="B34" s="22" t="s">
        <v>187</v>
      </c>
      <c r="C34" s="17" t="s">
        <v>12</v>
      </c>
      <c r="D34" s="38"/>
      <c r="E34" s="38"/>
      <c r="F34" s="38"/>
      <c r="G34" s="144"/>
      <c r="H34" s="38"/>
      <c r="I34" s="38"/>
      <c r="J34" s="38"/>
      <c r="K34" s="38">
        <f t="shared" si="1"/>
        <v>0</v>
      </c>
      <c r="L34" s="38">
        <f t="shared" si="2"/>
        <v>0</v>
      </c>
      <c r="M34" s="352">
        <f t="shared" si="3"/>
        <v>0</v>
      </c>
      <c r="N34" s="38"/>
      <c r="O34" s="38"/>
      <c r="P34" s="38"/>
      <c r="Q34" s="144"/>
      <c r="R34" s="38"/>
      <c r="S34" s="38"/>
      <c r="T34" s="38"/>
      <c r="U34" s="38">
        <f t="shared" si="4"/>
        <v>0</v>
      </c>
      <c r="V34" s="38">
        <f t="shared" si="5"/>
        <v>0</v>
      </c>
      <c r="W34" s="166">
        <f t="shared" si="6"/>
        <v>0</v>
      </c>
      <c r="X34" s="38"/>
      <c r="Y34" s="38"/>
      <c r="Z34" s="206">
        <f t="shared" si="7"/>
        <v>0</v>
      </c>
      <c r="AA34" s="38"/>
      <c r="AB34" s="38"/>
      <c r="AC34" s="38"/>
      <c r="AD34" s="370">
        <f t="shared" si="8"/>
        <v>0</v>
      </c>
      <c r="AE34" s="38"/>
      <c r="AF34" s="38"/>
      <c r="AG34" s="38"/>
      <c r="AH34" s="168">
        <f t="shared" si="0"/>
        <v>0</v>
      </c>
      <c r="AI34" s="171">
        <f t="shared" si="9"/>
        <v>0</v>
      </c>
    </row>
    <row r="35" spans="1:35" s="34" customFormat="1" ht="18" customHeight="1" x14ac:dyDescent="0.25">
      <c r="A35" s="231">
        <v>26</v>
      </c>
      <c r="B35" s="22" t="s">
        <v>117</v>
      </c>
      <c r="C35" s="17" t="s">
        <v>12</v>
      </c>
      <c r="D35" s="38"/>
      <c r="E35" s="38"/>
      <c r="F35" s="38"/>
      <c r="G35" s="144"/>
      <c r="H35" s="38"/>
      <c r="I35" s="38"/>
      <c r="J35" s="38"/>
      <c r="K35" s="38">
        <f t="shared" si="1"/>
        <v>0</v>
      </c>
      <c r="L35" s="38">
        <f t="shared" si="2"/>
        <v>0</v>
      </c>
      <c r="M35" s="352">
        <f t="shared" si="3"/>
        <v>0</v>
      </c>
      <c r="N35" s="38"/>
      <c r="O35" s="38"/>
      <c r="P35" s="38"/>
      <c r="Q35" s="144"/>
      <c r="R35" s="38"/>
      <c r="S35" s="38"/>
      <c r="T35" s="38"/>
      <c r="U35" s="38">
        <f t="shared" si="4"/>
        <v>0</v>
      </c>
      <c r="V35" s="38">
        <f t="shared" si="5"/>
        <v>0</v>
      </c>
      <c r="W35" s="166">
        <f t="shared" si="6"/>
        <v>0</v>
      </c>
      <c r="X35" s="38"/>
      <c r="Y35" s="38"/>
      <c r="Z35" s="206">
        <f t="shared" si="7"/>
        <v>0</v>
      </c>
      <c r="AA35" s="38"/>
      <c r="AB35" s="38"/>
      <c r="AC35" s="38"/>
      <c r="AD35" s="370">
        <f t="shared" si="8"/>
        <v>0</v>
      </c>
      <c r="AE35" s="38"/>
      <c r="AF35" s="38"/>
      <c r="AG35" s="38"/>
      <c r="AH35" s="168">
        <f t="shared" si="0"/>
        <v>0</v>
      </c>
      <c r="AI35" s="171">
        <f t="shared" si="9"/>
        <v>0</v>
      </c>
    </row>
    <row r="36" spans="1:35" s="34" customFormat="1" ht="18" customHeight="1" x14ac:dyDescent="0.25">
      <c r="A36" s="230"/>
      <c r="B36" s="64" t="s">
        <v>20</v>
      </c>
      <c r="C36" s="12"/>
      <c r="D36" s="38"/>
      <c r="E36" s="38"/>
      <c r="F36" s="38"/>
      <c r="G36" s="144"/>
      <c r="H36" s="38"/>
      <c r="I36" s="38"/>
      <c r="J36" s="38"/>
      <c r="K36" s="38">
        <f t="shared" si="1"/>
        <v>0</v>
      </c>
      <c r="L36" s="38">
        <f t="shared" si="2"/>
        <v>0</v>
      </c>
      <c r="M36" s="352">
        <f t="shared" si="3"/>
        <v>0</v>
      </c>
      <c r="N36" s="38"/>
      <c r="O36" s="38"/>
      <c r="P36" s="38"/>
      <c r="Q36" s="144"/>
      <c r="R36" s="38"/>
      <c r="S36" s="38"/>
      <c r="T36" s="38"/>
      <c r="U36" s="38">
        <f t="shared" si="4"/>
        <v>0</v>
      </c>
      <c r="V36" s="38">
        <f t="shared" si="5"/>
        <v>0</v>
      </c>
      <c r="W36" s="166">
        <f t="shared" si="6"/>
        <v>0</v>
      </c>
      <c r="X36" s="38"/>
      <c r="Y36" s="38"/>
      <c r="Z36" s="206">
        <f t="shared" si="7"/>
        <v>0</v>
      </c>
      <c r="AA36" s="38"/>
      <c r="AB36" s="38"/>
      <c r="AC36" s="38"/>
      <c r="AD36" s="370">
        <f t="shared" si="8"/>
        <v>0</v>
      </c>
      <c r="AE36" s="38"/>
      <c r="AF36" s="38"/>
      <c r="AG36" s="38"/>
      <c r="AH36" s="168">
        <f t="shared" si="0"/>
        <v>0</v>
      </c>
      <c r="AI36" s="171">
        <f t="shared" si="9"/>
        <v>0</v>
      </c>
    </row>
    <row r="37" spans="1:35" s="34" customFormat="1" ht="18" customHeight="1" x14ac:dyDescent="0.25">
      <c r="A37" s="231">
        <v>27</v>
      </c>
      <c r="B37" s="19" t="s">
        <v>21</v>
      </c>
      <c r="C37" s="20" t="s">
        <v>12</v>
      </c>
      <c r="D37" s="38"/>
      <c r="E37" s="38"/>
      <c r="F37" s="38"/>
      <c r="G37" s="144"/>
      <c r="H37" s="38"/>
      <c r="I37" s="38"/>
      <c r="J37" s="38"/>
      <c r="K37" s="38">
        <f t="shared" si="1"/>
        <v>0</v>
      </c>
      <c r="L37" s="38">
        <f t="shared" si="2"/>
        <v>0</v>
      </c>
      <c r="M37" s="352">
        <f t="shared" si="3"/>
        <v>0</v>
      </c>
      <c r="N37" s="38"/>
      <c r="O37" s="38"/>
      <c r="P37" s="38"/>
      <c r="Q37" s="144"/>
      <c r="R37" s="38"/>
      <c r="S37" s="38"/>
      <c r="T37" s="38"/>
      <c r="U37" s="38">
        <f t="shared" si="4"/>
        <v>0</v>
      </c>
      <c r="V37" s="38">
        <f t="shared" si="5"/>
        <v>0</v>
      </c>
      <c r="W37" s="166">
        <f t="shared" si="6"/>
        <v>0</v>
      </c>
      <c r="X37" s="38"/>
      <c r="Y37" s="38"/>
      <c r="Z37" s="206">
        <f t="shared" si="7"/>
        <v>0</v>
      </c>
      <c r="AA37" s="38"/>
      <c r="AB37" s="38"/>
      <c r="AC37" s="38"/>
      <c r="AD37" s="370">
        <f t="shared" si="8"/>
        <v>0</v>
      </c>
      <c r="AE37" s="38"/>
      <c r="AF37" s="38"/>
      <c r="AG37" s="38"/>
      <c r="AH37" s="168">
        <f t="shared" si="0"/>
        <v>0</v>
      </c>
      <c r="AI37" s="171">
        <f t="shared" si="9"/>
        <v>0</v>
      </c>
    </row>
    <row r="38" spans="1:35" s="34" customFormat="1" ht="18" customHeight="1" x14ac:dyDescent="0.25">
      <c r="A38" s="231">
        <v>28</v>
      </c>
      <c r="B38" s="19" t="s">
        <v>22</v>
      </c>
      <c r="C38" s="20" t="s">
        <v>12</v>
      </c>
      <c r="D38" s="38"/>
      <c r="E38" s="38"/>
      <c r="F38" s="38"/>
      <c r="G38" s="144"/>
      <c r="H38" s="38"/>
      <c r="I38" s="38"/>
      <c r="J38" s="38"/>
      <c r="K38" s="38">
        <f t="shared" si="1"/>
        <v>0</v>
      </c>
      <c r="L38" s="38">
        <f t="shared" si="2"/>
        <v>0</v>
      </c>
      <c r="M38" s="352">
        <f t="shared" si="3"/>
        <v>0</v>
      </c>
      <c r="N38" s="38"/>
      <c r="O38" s="38"/>
      <c r="P38" s="38"/>
      <c r="Q38" s="144"/>
      <c r="R38" s="38"/>
      <c r="S38" s="38"/>
      <c r="T38" s="38"/>
      <c r="U38" s="38">
        <f t="shared" si="4"/>
        <v>0</v>
      </c>
      <c r="V38" s="38">
        <f t="shared" si="5"/>
        <v>0</v>
      </c>
      <c r="W38" s="166">
        <f t="shared" si="6"/>
        <v>0</v>
      </c>
      <c r="X38" s="38"/>
      <c r="Y38" s="38"/>
      <c r="Z38" s="206">
        <f t="shared" si="7"/>
        <v>0</v>
      </c>
      <c r="AA38" s="38"/>
      <c r="AB38" s="38"/>
      <c r="AC38" s="38"/>
      <c r="AD38" s="370">
        <f t="shared" si="8"/>
        <v>0</v>
      </c>
      <c r="AE38" s="38"/>
      <c r="AF38" s="38"/>
      <c r="AG38" s="38"/>
      <c r="AH38" s="168">
        <f t="shared" si="0"/>
        <v>0</v>
      </c>
      <c r="AI38" s="171">
        <f t="shared" si="9"/>
        <v>0</v>
      </c>
    </row>
    <row r="39" spans="1:35" s="34" customFormat="1" ht="18" customHeight="1" x14ac:dyDescent="0.25">
      <c r="A39" s="231">
        <v>29</v>
      </c>
      <c r="B39" s="31" t="s">
        <v>229</v>
      </c>
      <c r="C39" s="20" t="s">
        <v>12</v>
      </c>
      <c r="D39" s="38"/>
      <c r="E39" s="38"/>
      <c r="F39" s="38"/>
      <c r="G39" s="144"/>
      <c r="H39" s="38"/>
      <c r="I39" s="38"/>
      <c r="J39" s="38"/>
      <c r="K39" s="38">
        <f t="shared" ref="K39:K70" si="10">(E39+G39+H39+J39+D39+I39)*$K$5</f>
        <v>0</v>
      </c>
      <c r="L39" s="38">
        <f t="shared" ref="L39:L70" si="11">(F39+G39+H39+J39+D39+I39)*$L$5</f>
        <v>0</v>
      </c>
      <c r="M39" s="352">
        <f t="shared" si="3"/>
        <v>0</v>
      </c>
      <c r="N39" s="38"/>
      <c r="O39" s="38"/>
      <c r="P39" s="38"/>
      <c r="Q39" s="144"/>
      <c r="R39" s="38"/>
      <c r="S39" s="38"/>
      <c r="T39" s="38"/>
      <c r="U39" s="38">
        <f t="shared" si="4"/>
        <v>0</v>
      </c>
      <c r="V39" s="38">
        <f t="shared" si="5"/>
        <v>0</v>
      </c>
      <c r="W39" s="166">
        <f t="shared" si="6"/>
        <v>0</v>
      </c>
      <c r="X39" s="38"/>
      <c r="Y39" s="38"/>
      <c r="Z39" s="206">
        <f t="shared" ref="Z39:Z70" si="12">(X39+Y39)*$Z$5</f>
        <v>0</v>
      </c>
      <c r="AA39" s="38"/>
      <c r="AB39" s="38"/>
      <c r="AC39" s="38"/>
      <c r="AD39" s="370">
        <f t="shared" si="8"/>
        <v>0</v>
      </c>
      <c r="AE39" s="38"/>
      <c r="AF39" s="38"/>
      <c r="AG39" s="38"/>
      <c r="AH39" s="168">
        <f t="shared" ref="AH39:AH70" si="13">(AE39+AF39+AG39)*$AH$5</f>
        <v>0</v>
      </c>
      <c r="AI39" s="171">
        <f t="shared" si="9"/>
        <v>0</v>
      </c>
    </row>
    <row r="40" spans="1:35" s="34" customFormat="1" ht="18" customHeight="1" x14ac:dyDescent="0.25">
      <c r="A40" s="230"/>
      <c r="B40" s="64" t="s">
        <v>23</v>
      </c>
      <c r="C40" s="12"/>
      <c r="D40" s="147"/>
      <c r="E40" s="145"/>
      <c r="F40" s="145"/>
      <c r="G40" s="146"/>
      <c r="H40" s="147"/>
      <c r="I40" s="147"/>
      <c r="J40" s="147"/>
      <c r="K40" s="38">
        <f t="shared" si="10"/>
        <v>0</v>
      </c>
      <c r="L40" s="38">
        <f t="shared" si="11"/>
        <v>0</v>
      </c>
      <c r="M40" s="352">
        <f t="shared" si="3"/>
        <v>0</v>
      </c>
      <c r="N40" s="147"/>
      <c r="O40" s="145"/>
      <c r="P40" s="145"/>
      <c r="Q40" s="146"/>
      <c r="R40" s="147"/>
      <c r="S40" s="147"/>
      <c r="T40" s="147"/>
      <c r="U40" s="38">
        <f t="shared" si="4"/>
        <v>0</v>
      </c>
      <c r="V40" s="38">
        <f t="shared" si="5"/>
        <v>0</v>
      </c>
      <c r="W40" s="166">
        <f t="shared" si="6"/>
        <v>0</v>
      </c>
      <c r="X40" s="147"/>
      <c r="Y40" s="147"/>
      <c r="Z40" s="206">
        <f t="shared" si="12"/>
        <v>0</v>
      </c>
      <c r="AA40" s="147"/>
      <c r="AB40" s="147"/>
      <c r="AC40" s="147"/>
      <c r="AD40" s="370">
        <f t="shared" si="8"/>
        <v>0</v>
      </c>
      <c r="AE40" s="147"/>
      <c r="AF40" s="147"/>
      <c r="AG40" s="147"/>
      <c r="AH40" s="168">
        <f t="shared" si="13"/>
        <v>0</v>
      </c>
      <c r="AI40" s="171">
        <f t="shared" si="9"/>
        <v>0</v>
      </c>
    </row>
    <row r="41" spans="1:35" s="34" customFormat="1" ht="18" customHeight="1" x14ac:dyDescent="0.25">
      <c r="A41" s="231">
        <v>30</v>
      </c>
      <c r="B41" s="16" t="s">
        <v>24</v>
      </c>
      <c r="C41" s="17" t="s">
        <v>12</v>
      </c>
      <c r="D41" s="38"/>
      <c r="E41" s="38"/>
      <c r="F41" s="38"/>
      <c r="G41" s="144"/>
      <c r="H41" s="38"/>
      <c r="I41" s="38"/>
      <c r="J41" s="38"/>
      <c r="K41" s="38">
        <f t="shared" si="10"/>
        <v>0</v>
      </c>
      <c r="L41" s="38">
        <f t="shared" si="11"/>
        <v>0</v>
      </c>
      <c r="M41" s="352">
        <f t="shared" si="3"/>
        <v>0</v>
      </c>
      <c r="N41" s="38"/>
      <c r="O41" s="38"/>
      <c r="P41" s="38"/>
      <c r="Q41" s="144"/>
      <c r="R41" s="38"/>
      <c r="S41" s="38"/>
      <c r="T41" s="38"/>
      <c r="U41" s="38">
        <f t="shared" si="4"/>
        <v>0</v>
      </c>
      <c r="V41" s="38">
        <f t="shared" si="5"/>
        <v>0</v>
      </c>
      <c r="W41" s="166">
        <f t="shared" si="6"/>
        <v>0</v>
      </c>
      <c r="X41" s="38"/>
      <c r="Y41" s="38"/>
      <c r="Z41" s="206">
        <f t="shared" si="12"/>
        <v>0</v>
      </c>
      <c r="AA41" s="38"/>
      <c r="AB41" s="38"/>
      <c r="AC41" s="38"/>
      <c r="AD41" s="370">
        <f t="shared" si="8"/>
        <v>0</v>
      </c>
      <c r="AE41" s="38"/>
      <c r="AF41" s="38"/>
      <c r="AG41" s="38"/>
      <c r="AH41" s="168">
        <f t="shared" si="13"/>
        <v>0</v>
      </c>
      <c r="AI41" s="171">
        <f t="shared" si="9"/>
        <v>0</v>
      </c>
    </row>
    <row r="42" spans="1:35" s="34" customFormat="1" ht="18" customHeight="1" x14ac:dyDescent="0.25">
      <c r="A42" s="231">
        <v>31</v>
      </c>
      <c r="B42" s="19" t="s">
        <v>25</v>
      </c>
      <c r="C42" s="20" t="s">
        <v>12</v>
      </c>
      <c r="D42" s="38"/>
      <c r="E42" s="38"/>
      <c r="F42" s="38"/>
      <c r="G42" s="144"/>
      <c r="H42" s="38"/>
      <c r="I42" s="38"/>
      <c r="J42" s="38"/>
      <c r="K42" s="38">
        <f t="shared" si="10"/>
        <v>0</v>
      </c>
      <c r="L42" s="38">
        <f t="shared" si="11"/>
        <v>0</v>
      </c>
      <c r="M42" s="352">
        <f t="shared" si="3"/>
        <v>0</v>
      </c>
      <c r="N42" s="38"/>
      <c r="O42" s="38"/>
      <c r="P42" s="38"/>
      <c r="Q42" s="144"/>
      <c r="R42" s="38"/>
      <c r="S42" s="38"/>
      <c r="T42" s="38"/>
      <c r="U42" s="38">
        <f t="shared" si="4"/>
        <v>0</v>
      </c>
      <c r="V42" s="38">
        <f t="shared" si="5"/>
        <v>0</v>
      </c>
      <c r="W42" s="166">
        <f t="shared" si="6"/>
        <v>0</v>
      </c>
      <c r="X42" s="38"/>
      <c r="Y42" s="38"/>
      <c r="Z42" s="206">
        <f t="shared" si="12"/>
        <v>0</v>
      </c>
      <c r="AA42" s="38"/>
      <c r="AB42" s="38"/>
      <c r="AC42" s="38"/>
      <c r="AD42" s="370">
        <f t="shared" si="8"/>
        <v>0</v>
      </c>
      <c r="AE42" s="38"/>
      <c r="AF42" s="38"/>
      <c r="AG42" s="38"/>
      <c r="AH42" s="168">
        <f t="shared" si="13"/>
        <v>0</v>
      </c>
      <c r="AI42" s="171">
        <f t="shared" si="9"/>
        <v>0</v>
      </c>
    </row>
    <row r="43" spans="1:35" s="34" customFormat="1" ht="18" customHeight="1" x14ac:dyDescent="0.25">
      <c r="A43" s="231">
        <v>32</v>
      </c>
      <c r="B43" s="19" t="s">
        <v>26</v>
      </c>
      <c r="C43" s="20" t="s">
        <v>12</v>
      </c>
      <c r="D43" s="38"/>
      <c r="E43" s="38"/>
      <c r="F43" s="38"/>
      <c r="G43" s="144"/>
      <c r="H43" s="38"/>
      <c r="I43" s="38"/>
      <c r="J43" s="38"/>
      <c r="K43" s="38">
        <f t="shared" si="10"/>
        <v>0</v>
      </c>
      <c r="L43" s="38">
        <f t="shared" si="11"/>
        <v>0</v>
      </c>
      <c r="M43" s="352">
        <f t="shared" si="3"/>
        <v>0</v>
      </c>
      <c r="N43" s="38"/>
      <c r="O43" s="38"/>
      <c r="P43" s="38"/>
      <c r="Q43" s="144"/>
      <c r="R43" s="38"/>
      <c r="S43" s="38"/>
      <c r="T43" s="38"/>
      <c r="U43" s="38">
        <f t="shared" si="4"/>
        <v>0</v>
      </c>
      <c r="V43" s="38">
        <f t="shared" si="5"/>
        <v>0</v>
      </c>
      <c r="W43" s="166">
        <f t="shared" si="6"/>
        <v>0</v>
      </c>
      <c r="X43" s="38"/>
      <c r="Y43" s="38"/>
      <c r="Z43" s="206">
        <f t="shared" si="12"/>
        <v>0</v>
      </c>
      <c r="AA43" s="38"/>
      <c r="AB43" s="38"/>
      <c r="AC43" s="38"/>
      <c r="AD43" s="370">
        <f t="shared" si="8"/>
        <v>0</v>
      </c>
      <c r="AE43" s="38"/>
      <c r="AF43" s="38"/>
      <c r="AG43" s="38"/>
      <c r="AH43" s="168">
        <f t="shared" si="13"/>
        <v>0</v>
      </c>
      <c r="AI43" s="171">
        <f t="shared" si="9"/>
        <v>0</v>
      </c>
    </row>
    <row r="44" spans="1:35" s="34" customFormat="1" ht="14.25" customHeight="1" x14ac:dyDescent="0.25">
      <c r="A44" s="231">
        <v>33</v>
      </c>
      <c r="B44" s="19" t="s">
        <v>27</v>
      </c>
      <c r="C44" s="20" t="s">
        <v>12</v>
      </c>
      <c r="D44" s="38"/>
      <c r="E44" s="38"/>
      <c r="F44" s="38"/>
      <c r="G44" s="144"/>
      <c r="H44" s="38"/>
      <c r="I44" s="38"/>
      <c r="J44" s="38"/>
      <c r="K44" s="38">
        <f t="shared" si="10"/>
        <v>0</v>
      </c>
      <c r="L44" s="38">
        <f t="shared" si="11"/>
        <v>0</v>
      </c>
      <c r="M44" s="352">
        <f t="shared" si="3"/>
        <v>0</v>
      </c>
      <c r="N44" s="38"/>
      <c r="O44" s="38"/>
      <c r="P44" s="38"/>
      <c r="Q44" s="144"/>
      <c r="R44" s="38"/>
      <c r="S44" s="38"/>
      <c r="T44" s="38"/>
      <c r="U44" s="38">
        <f t="shared" si="4"/>
        <v>0</v>
      </c>
      <c r="V44" s="38">
        <f t="shared" si="5"/>
        <v>0</v>
      </c>
      <c r="W44" s="166">
        <f t="shared" si="6"/>
        <v>0</v>
      </c>
      <c r="X44" s="38"/>
      <c r="Y44" s="38"/>
      <c r="Z44" s="206">
        <f t="shared" si="12"/>
        <v>0</v>
      </c>
      <c r="AA44" s="38">
        <v>3.7499999999999999E-2</v>
      </c>
      <c r="AB44" s="38"/>
      <c r="AC44" s="38"/>
      <c r="AD44" s="370">
        <f t="shared" si="8"/>
        <v>0</v>
      </c>
      <c r="AE44" s="38"/>
      <c r="AF44" s="38"/>
      <c r="AG44" s="38"/>
      <c r="AH44" s="168">
        <f t="shared" si="13"/>
        <v>0</v>
      </c>
      <c r="AI44" s="171">
        <f t="shared" si="9"/>
        <v>0</v>
      </c>
    </row>
    <row r="45" spans="1:35" s="34" customFormat="1" ht="18" customHeight="1" x14ac:dyDescent="0.25">
      <c r="A45" s="231">
        <v>34</v>
      </c>
      <c r="B45" s="16" t="s">
        <v>28</v>
      </c>
      <c r="C45" s="17" t="s">
        <v>12</v>
      </c>
      <c r="D45" s="38"/>
      <c r="E45" s="38"/>
      <c r="F45" s="38"/>
      <c r="G45" s="144"/>
      <c r="H45" s="38"/>
      <c r="I45" s="38"/>
      <c r="J45" s="38"/>
      <c r="K45" s="38">
        <f t="shared" si="10"/>
        <v>0</v>
      </c>
      <c r="L45" s="38">
        <f t="shared" si="11"/>
        <v>0</v>
      </c>
      <c r="M45" s="352">
        <f t="shared" si="3"/>
        <v>0</v>
      </c>
      <c r="N45" s="38"/>
      <c r="O45" s="38"/>
      <c r="P45" s="38"/>
      <c r="Q45" s="144"/>
      <c r="R45" s="38"/>
      <c r="S45" s="38"/>
      <c r="T45" s="38"/>
      <c r="U45" s="38">
        <f t="shared" si="4"/>
        <v>0</v>
      </c>
      <c r="V45" s="38">
        <f t="shared" si="5"/>
        <v>0</v>
      </c>
      <c r="W45" s="166">
        <f t="shared" si="6"/>
        <v>0</v>
      </c>
      <c r="X45" s="38"/>
      <c r="Y45" s="38"/>
      <c r="Z45" s="206">
        <f t="shared" si="12"/>
        <v>0</v>
      </c>
      <c r="AA45" s="38"/>
      <c r="AB45" s="38"/>
      <c r="AC45" s="38"/>
      <c r="AD45" s="370">
        <f t="shared" si="8"/>
        <v>0</v>
      </c>
      <c r="AE45" s="38"/>
      <c r="AF45" s="38"/>
      <c r="AG45" s="38"/>
      <c r="AH45" s="168">
        <f t="shared" si="13"/>
        <v>0</v>
      </c>
      <c r="AI45" s="171">
        <f t="shared" si="9"/>
        <v>0</v>
      </c>
    </row>
    <row r="46" spans="1:35" s="34" customFormat="1" ht="18" customHeight="1" x14ac:dyDescent="0.25">
      <c r="A46" s="231">
        <v>35</v>
      </c>
      <c r="B46" s="16" t="s">
        <v>29</v>
      </c>
      <c r="C46" s="17" t="s">
        <v>12</v>
      </c>
      <c r="D46" s="38"/>
      <c r="E46" s="38"/>
      <c r="F46" s="38"/>
      <c r="G46" s="436">
        <v>6.0999999999999999E-2</v>
      </c>
      <c r="H46" s="38"/>
      <c r="I46" s="38"/>
      <c r="J46" s="38"/>
      <c r="K46" s="38">
        <f t="shared" si="10"/>
        <v>6.0999999999999999E-2</v>
      </c>
      <c r="L46" s="38">
        <f t="shared" si="11"/>
        <v>0</v>
      </c>
      <c r="M46" s="352">
        <f t="shared" si="3"/>
        <v>6.0999999999999999E-2</v>
      </c>
      <c r="N46" s="38"/>
      <c r="O46" s="38"/>
      <c r="P46" s="38"/>
      <c r="Q46" s="436">
        <v>6.0999999999999999E-2</v>
      </c>
      <c r="R46" s="38"/>
      <c r="S46" s="38"/>
      <c r="T46" s="38"/>
      <c r="U46" s="38">
        <f t="shared" si="4"/>
        <v>6.0999999999999999E-2</v>
      </c>
      <c r="V46" s="38">
        <f t="shared" si="5"/>
        <v>0</v>
      </c>
      <c r="W46" s="166">
        <f t="shared" si="6"/>
        <v>6.0999999999999999E-2</v>
      </c>
      <c r="X46" s="38"/>
      <c r="Y46" s="38"/>
      <c r="Z46" s="206">
        <f t="shared" si="12"/>
        <v>0</v>
      </c>
      <c r="AA46" s="38"/>
      <c r="AB46" s="38"/>
      <c r="AC46" s="38"/>
      <c r="AD46" s="370">
        <f t="shared" si="8"/>
        <v>0</v>
      </c>
      <c r="AE46" s="38"/>
      <c r="AF46" s="38"/>
      <c r="AG46" s="38"/>
      <c r="AH46" s="168">
        <f t="shared" si="13"/>
        <v>0</v>
      </c>
      <c r="AI46" s="171">
        <f t="shared" si="9"/>
        <v>0.122</v>
      </c>
    </row>
    <row r="47" spans="1:35" s="34" customFormat="1" ht="18" customHeight="1" x14ac:dyDescent="0.25">
      <c r="A47" s="231">
        <v>36</v>
      </c>
      <c r="B47" s="16" t="s">
        <v>30</v>
      </c>
      <c r="C47" s="17" t="s">
        <v>12</v>
      </c>
      <c r="D47" s="38"/>
      <c r="E47" s="38"/>
      <c r="F47" s="38"/>
      <c r="G47" s="144"/>
      <c r="H47" s="38"/>
      <c r="I47" s="38"/>
      <c r="J47" s="38"/>
      <c r="K47" s="38">
        <f t="shared" si="10"/>
        <v>0</v>
      </c>
      <c r="L47" s="38">
        <f t="shared" si="11"/>
        <v>0</v>
      </c>
      <c r="M47" s="352">
        <f t="shared" si="3"/>
        <v>0</v>
      </c>
      <c r="N47" s="38"/>
      <c r="O47" s="38"/>
      <c r="P47" s="38"/>
      <c r="Q47" s="144"/>
      <c r="R47" s="38"/>
      <c r="S47" s="38"/>
      <c r="T47" s="38"/>
      <c r="U47" s="38">
        <f t="shared" si="4"/>
        <v>0</v>
      </c>
      <c r="V47" s="38">
        <f t="shared" si="5"/>
        <v>0</v>
      </c>
      <c r="W47" s="166">
        <f t="shared" si="6"/>
        <v>0</v>
      </c>
      <c r="X47" s="38"/>
      <c r="Y47" s="38"/>
      <c r="Z47" s="206">
        <f t="shared" si="12"/>
        <v>0</v>
      </c>
      <c r="AA47" s="38"/>
      <c r="AB47" s="38"/>
      <c r="AC47" s="38"/>
      <c r="AD47" s="370">
        <f t="shared" si="8"/>
        <v>0</v>
      </c>
      <c r="AE47" s="38"/>
      <c r="AF47" s="38"/>
      <c r="AG47" s="38"/>
      <c r="AH47" s="168">
        <f t="shared" si="13"/>
        <v>0</v>
      </c>
      <c r="AI47" s="171">
        <f t="shared" si="9"/>
        <v>0</v>
      </c>
    </row>
    <row r="48" spans="1:35" s="34" customFormat="1" ht="18" customHeight="1" x14ac:dyDescent="0.25">
      <c r="A48" s="231">
        <v>37</v>
      </c>
      <c r="B48" s="16" t="s">
        <v>31</v>
      </c>
      <c r="C48" s="17" t="s">
        <v>12</v>
      </c>
      <c r="D48" s="38"/>
      <c r="E48" s="38"/>
      <c r="F48" s="38"/>
      <c r="G48" s="144"/>
      <c r="H48" s="38"/>
      <c r="I48" s="38"/>
      <c r="J48" s="38"/>
      <c r="K48" s="38">
        <f t="shared" si="10"/>
        <v>0</v>
      </c>
      <c r="L48" s="38">
        <f t="shared" si="11"/>
        <v>0</v>
      </c>
      <c r="M48" s="352">
        <f t="shared" si="3"/>
        <v>0</v>
      </c>
      <c r="N48" s="38"/>
      <c r="O48" s="38"/>
      <c r="P48" s="38"/>
      <c r="Q48" s="144"/>
      <c r="R48" s="38"/>
      <c r="S48" s="38"/>
      <c r="T48" s="38"/>
      <c r="U48" s="38">
        <f t="shared" si="4"/>
        <v>0</v>
      </c>
      <c r="V48" s="38">
        <f t="shared" si="5"/>
        <v>0</v>
      </c>
      <c r="W48" s="166">
        <f t="shared" si="6"/>
        <v>0</v>
      </c>
      <c r="X48" s="38"/>
      <c r="Y48" s="38"/>
      <c r="Z48" s="206">
        <f t="shared" si="12"/>
        <v>0</v>
      </c>
      <c r="AA48" s="38"/>
      <c r="AB48" s="38"/>
      <c r="AC48" s="38"/>
      <c r="AD48" s="370">
        <f t="shared" si="8"/>
        <v>0</v>
      </c>
      <c r="AE48" s="38"/>
      <c r="AF48" s="38"/>
      <c r="AG48" s="38"/>
      <c r="AH48" s="168">
        <f t="shared" si="13"/>
        <v>0</v>
      </c>
      <c r="AI48" s="171">
        <f t="shared" si="9"/>
        <v>0</v>
      </c>
    </row>
    <row r="49" spans="1:35" s="34" customFormat="1" ht="18" customHeight="1" x14ac:dyDescent="0.25">
      <c r="A49" s="231">
        <v>38</v>
      </c>
      <c r="B49" s="16" t="s">
        <v>32</v>
      </c>
      <c r="C49" s="17" t="s">
        <v>12</v>
      </c>
      <c r="D49" s="38"/>
      <c r="E49" s="38"/>
      <c r="F49" s="38"/>
      <c r="G49" s="144"/>
      <c r="H49" s="38"/>
      <c r="I49" s="38"/>
      <c r="J49" s="38"/>
      <c r="K49" s="38">
        <f t="shared" si="10"/>
        <v>0</v>
      </c>
      <c r="L49" s="38">
        <f t="shared" si="11"/>
        <v>0</v>
      </c>
      <c r="M49" s="352">
        <f t="shared" si="3"/>
        <v>0</v>
      </c>
      <c r="N49" s="38"/>
      <c r="O49" s="38"/>
      <c r="P49" s="38"/>
      <c r="Q49" s="144"/>
      <c r="R49" s="38"/>
      <c r="S49" s="38"/>
      <c r="T49" s="38"/>
      <c r="U49" s="38">
        <f t="shared" si="4"/>
        <v>0</v>
      </c>
      <c r="V49" s="38">
        <f t="shared" si="5"/>
        <v>0</v>
      </c>
      <c r="W49" s="166">
        <f t="shared" si="6"/>
        <v>0</v>
      </c>
      <c r="X49" s="38"/>
      <c r="Y49" s="38"/>
      <c r="Z49" s="206">
        <f t="shared" si="12"/>
        <v>0</v>
      </c>
      <c r="AA49" s="38"/>
      <c r="AB49" s="38"/>
      <c r="AC49" s="38"/>
      <c r="AD49" s="370">
        <f t="shared" si="8"/>
        <v>0</v>
      </c>
      <c r="AE49" s="38"/>
      <c r="AF49" s="38"/>
      <c r="AG49" s="38"/>
      <c r="AH49" s="168">
        <f t="shared" si="13"/>
        <v>0</v>
      </c>
      <c r="AI49" s="171">
        <f t="shared" si="9"/>
        <v>0</v>
      </c>
    </row>
    <row r="50" spans="1:35" s="34" customFormat="1" ht="15.75" customHeight="1" x14ac:dyDescent="0.25">
      <c r="A50" s="231">
        <v>39</v>
      </c>
      <c r="B50" s="16" t="s">
        <v>33</v>
      </c>
      <c r="C50" s="17" t="s">
        <v>12</v>
      </c>
      <c r="D50" s="38"/>
      <c r="E50" s="38"/>
      <c r="F50" s="38"/>
      <c r="G50" s="144"/>
      <c r="H50" s="38"/>
      <c r="I50" s="38"/>
      <c r="J50" s="38"/>
      <c r="K50" s="38">
        <f t="shared" si="10"/>
        <v>0</v>
      </c>
      <c r="L50" s="38">
        <f t="shared" si="11"/>
        <v>0</v>
      </c>
      <c r="M50" s="352">
        <f t="shared" si="3"/>
        <v>0</v>
      </c>
      <c r="N50" s="38"/>
      <c r="O50" s="38"/>
      <c r="P50" s="38"/>
      <c r="Q50" s="144"/>
      <c r="R50" s="38"/>
      <c r="S50" s="38"/>
      <c r="T50" s="38"/>
      <c r="U50" s="38">
        <f t="shared" si="4"/>
        <v>0</v>
      </c>
      <c r="V50" s="38">
        <f t="shared" si="5"/>
        <v>0</v>
      </c>
      <c r="W50" s="166">
        <f t="shared" si="6"/>
        <v>0</v>
      </c>
      <c r="X50" s="38"/>
      <c r="Y50" s="38"/>
      <c r="Z50" s="206">
        <f t="shared" si="12"/>
        <v>0</v>
      </c>
      <c r="AA50" s="38"/>
      <c r="AB50" s="38"/>
      <c r="AC50" s="38"/>
      <c r="AD50" s="370">
        <f t="shared" si="8"/>
        <v>0</v>
      </c>
      <c r="AE50" s="38"/>
      <c r="AF50" s="38"/>
      <c r="AG50" s="38"/>
      <c r="AH50" s="168">
        <f t="shared" si="13"/>
        <v>0</v>
      </c>
      <c r="AI50" s="171">
        <f t="shared" si="9"/>
        <v>0</v>
      </c>
    </row>
    <row r="51" spans="1:35" s="34" customFormat="1" ht="18" customHeight="1" x14ac:dyDescent="0.25">
      <c r="A51" s="231">
        <v>40</v>
      </c>
      <c r="B51" s="16" t="s">
        <v>34</v>
      </c>
      <c r="C51" s="17" t="s">
        <v>12</v>
      </c>
      <c r="D51" s="38"/>
      <c r="E51" s="38"/>
      <c r="F51" s="38"/>
      <c r="G51" s="144"/>
      <c r="H51" s="38"/>
      <c r="I51" s="38"/>
      <c r="J51" s="38"/>
      <c r="K51" s="38">
        <f t="shared" si="10"/>
        <v>0</v>
      </c>
      <c r="L51" s="38">
        <f t="shared" si="11"/>
        <v>0</v>
      </c>
      <c r="M51" s="352">
        <f t="shared" si="3"/>
        <v>0</v>
      </c>
      <c r="N51" s="38"/>
      <c r="O51" s="38"/>
      <c r="P51" s="38"/>
      <c r="Q51" s="144"/>
      <c r="R51" s="38"/>
      <c r="S51" s="38"/>
      <c r="T51" s="38"/>
      <c r="U51" s="38">
        <f t="shared" si="4"/>
        <v>0</v>
      </c>
      <c r="V51" s="38">
        <f t="shared" si="5"/>
        <v>0</v>
      </c>
      <c r="W51" s="166">
        <f t="shared" si="6"/>
        <v>0</v>
      </c>
      <c r="X51" s="38"/>
      <c r="Y51" s="38"/>
      <c r="Z51" s="206">
        <f t="shared" si="12"/>
        <v>0</v>
      </c>
      <c r="AA51" s="38"/>
      <c r="AB51" s="38"/>
      <c r="AC51" s="38"/>
      <c r="AD51" s="370">
        <f t="shared" si="8"/>
        <v>0</v>
      </c>
      <c r="AE51" s="38"/>
      <c r="AF51" s="38"/>
      <c r="AG51" s="38"/>
      <c r="AH51" s="168">
        <f t="shared" si="13"/>
        <v>0</v>
      </c>
      <c r="AI51" s="171">
        <f t="shared" si="9"/>
        <v>0</v>
      </c>
    </row>
    <row r="52" spans="1:35" s="385" customFormat="1" ht="18" customHeight="1" x14ac:dyDescent="0.25">
      <c r="A52" s="386">
        <v>41</v>
      </c>
      <c r="B52" s="383" t="s">
        <v>35</v>
      </c>
      <c r="C52" s="384" t="s">
        <v>12</v>
      </c>
      <c r="D52" s="38"/>
      <c r="E52" s="38"/>
      <c r="F52" s="38"/>
      <c r="G52" s="144"/>
      <c r="H52" s="38"/>
      <c r="I52" s="38"/>
      <c r="J52" s="38"/>
      <c r="K52" s="38">
        <f t="shared" si="10"/>
        <v>0</v>
      </c>
      <c r="L52" s="38">
        <f t="shared" si="11"/>
        <v>0</v>
      </c>
      <c r="M52" s="352">
        <f t="shared" si="3"/>
        <v>0</v>
      </c>
      <c r="N52" s="38"/>
      <c r="O52" s="38"/>
      <c r="P52" s="38"/>
      <c r="Q52" s="144"/>
      <c r="R52" s="38"/>
      <c r="S52" s="38"/>
      <c r="T52" s="38"/>
      <c r="U52" s="38">
        <f t="shared" si="4"/>
        <v>0</v>
      </c>
      <c r="V52" s="38">
        <f t="shared" si="5"/>
        <v>0</v>
      </c>
      <c r="W52" s="166">
        <f t="shared" si="6"/>
        <v>0</v>
      </c>
      <c r="X52" s="38"/>
      <c r="Y52" s="38"/>
      <c r="Z52" s="206">
        <f t="shared" si="12"/>
        <v>0</v>
      </c>
      <c r="AA52" s="38"/>
      <c r="AB52" s="38"/>
      <c r="AC52" s="38" t="s">
        <v>253</v>
      </c>
      <c r="AD52" s="370">
        <f>(AA52+AB52)*$AD$5</f>
        <v>0</v>
      </c>
      <c r="AE52" s="38"/>
      <c r="AF52" s="38"/>
      <c r="AG52" s="38"/>
      <c r="AH52" s="168">
        <f t="shared" si="13"/>
        <v>0</v>
      </c>
      <c r="AI52" s="171">
        <f t="shared" si="9"/>
        <v>0</v>
      </c>
    </row>
    <row r="53" spans="1:35" s="34" customFormat="1" ht="18" customHeight="1" x14ac:dyDescent="0.25">
      <c r="A53" s="231">
        <v>42</v>
      </c>
      <c r="B53" s="19" t="s">
        <v>189</v>
      </c>
      <c r="C53" s="20" t="s">
        <v>12</v>
      </c>
      <c r="D53" s="38"/>
      <c r="E53" s="38"/>
      <c r="F53" s="38"/>
      <c r="G53" s="144"/>
      <c r="H53" s="38"/>
      <c r="I53" s="38"/>
      <c r="J53" s="38"/>
      <c r="K53" s="38">
        <f t="shared" si="10"/>
        <v>0</v>
      </c>
      <c r="L53" s="38">
        <f t="shared" si="11"/>
        <v>0</v>
      </c>
      <c r="M53" s="352">
        <f t="shared" si="3"/>
        <v>0</v>
      </c>
      <c r="N53" s="38"/>
      <c r="O53" s="38"/>
      <c r="P53" s="38"/>
      <c r="Q53" s="144"/>
      <c r="R53" s="38"/>
      <c r="S53" s="38"/>
      <c r="T53" s="38"/>
      <c r="U53" s="38">
        <f t="shared" si="4"/>
        <v>0</v>
      </c>
      <c r="V53" s="38">
        <f t="shared" si="5"/>
        <v>0</v>
      </c>
      <c r="W53" s="166">
        <f t="shared" si="6"/>
        <v>0</v>
      </c>
      <c r="X53" s="38"/>
      <c r="Y53" s="38"/>
      <c r="Z53" s="206">
        <f t="shared" si="12"/>
        <v>0</v>
      </c>
      <c r="AA53" s="38"/>
      <c r="AB53" s="38"/>
      <c r="AC53" s="38"/>
      <c r="AD53" s="370">
        <f t="shared" si="8"/>
        <v>0</v>
      </c>
      <c r="AE53" s="38"/>
      <c r="AF53" s="38"/>
      <c r="AG53" s="38"/>
      <c r="AH53" s="168">
        <f t="shared" si="13"/>
        <v>0</v>
      </c>
      <c r="AI53" s="171">
        <f t="shared" si="9"/>
        <v>0</v>
      </c>
    </row>
    <row r="54" spans="1:35" s="34" customFormat="1" ht="17.25" customHeight="1" x14ac:dyDescent="0.25">
      <c r="A54" s="231">
        <v>43</v>
      </c>
      <c r="B54" s="19" t="s">
        <v>190</v>
      </c>
      <c r="C54" s="20" t="s">
        <v>12</v>
      </c>
      <c r="D54" s="38"/>
      <c r="E54" s="38"/>
      <c r="F54" s="38"/>
      <c r="G54" s="144"/>
      <c r="H54" s="38"/>
      <c r="I54" s="38"/>
      <c r="J54" s="38"/>
      <c r="K54" s="38">
        <f t="shared" si="10"/>
        <v>0</v>
      </c>
      <c r="L54" s="38">
        <f t="shared" si="11"/>
        <v>0</v>
      </c>
      <c r="M54" s="352">
        <f t="shared" si="3"/>
        <v>0</v>
      </c>
      <c r="N54" s="38"/>
      <c r="O54" s="38"/>
      <c r="P54" s="38"/>
      <c r="Q54" s="144"/>
      <c r="R54" s="38"/>
      <c r="S54" s="38"/>
      <c r="T54" s="38"/>
      <c r="U54" s="38">
        <f t="shared" si="4"/>
        <v>0</v>
      </c>
      <c r="V54" s="38">
        <f t="shared" si="5"/>
        <v>0</v>
      </c>
      <c r="W54" s="166">
        <f t="shared" si="6"/>
        <v>0</v>
      </c>
      <c r="X54" s="38"/>
      <c r="Y54" s="38"/>
      <c r="Z54" s="206">
        <f t="shared" si="12"/>
        <v>0</v>
      </c>
      <c r="AA54" s="38"/>
      <c r="AB54" s="38"/>
      <c r="AC54" s="38"/>
      <c r="AD54" s="370">
        <f t="shared" si="8"/>
        <v>0</v>
      </c>
      <c r="AE54" s="38"/>
      <c r="AF54" s="38"/>
      <c r="AG54" s="38"/>
      <c r="AH54" s="168">
        <f t="shared" si="13"/>
        <v>0</v>
      </c>
      <c r="AI54" s="171">
        <f t="shared" si="9"/>
        <v>0</v>
      </c>
    </row>
    <row r="55" spans="1:35" s="34" customFormat="1" ht="18" customHeight="1" x14ac:dyDescent="0.25">
      <c r="A55" s="231">
        <v>44</v>
      </c>
      <c r="B55" s="16" t="s">
        <v>36</v>
      </c>
      <c r="C55" s="17" t="s">
        <v>12</v>
      </c>
      <c r="D55" s="38"/>
      <c r="E55" s="38"/>
      <c r="F55" s="38"/>
      <c r="G55" s="144"/>
      <c r="H55" s="38"/>
      <c r="I55" s="38"/>
      <c r="J55" s="38"/>
      <c r="K55" s="38">
        <f t="shared" si="10"/>
        <v>0</v>
      </c>
      <c r="L55" s="38">
        <f t="shared" si="11"/>
        <v>0</v>
      </c>
      <c r="M55" s="352">
        <f t="shared" si="3"/>
        <v>0</v>
      </c>
      <c r="N55" s="38"/>
      <c r="O55" s="38"/>
      <c r="P55" s="38"/>
      <c r="Q55" s="144"/>
      <c r="R55" s="38"/>
      <c r="S55" s="38"/>
      <c r="T55" s="38"/>
      <c r="U55" s="38">
        <f t="shared" si="4"/>
        <v>0</v>
      </c>
      <c r="V55" s="38">
        <f t="shared" si="5"/>
        <v>0</v>
      </c>
      <c r="W55" s="166">
        <f t="shared" si="6"/>
        <v>0</v>
      </c>
      <c r="X55" s="38"/>
      <c r="Y55" s="38"/>
      <c r="Z55" s="206">
        <f t="shared" si="12"/>
        <v>0</v>
      </c>
      <c r="AA55" s="38"/>
      <c r="AB55" s="38"/>
      <c r="AC55" s="38"/>
      <c r="AD55" s="370">
        <f t="shared" si="8"/>
        <v>0</v>
      </c>
      <c r="AE55" s="38"/>
      <c r="AF55" s="38"/>
      <c r="AG55" s="38"/>
      <c r="AH55" s="168">
        <f t="shared" si="13"/>
        <v>0</v>
      </c>
      <c r="AI55" s="171">
        <f t="shared" si="9"/>
        <v>0</v>
      </c>
    </row>
    <row r="56" spans="1:35" s="34" customFormat="1" ht="15.75" customHeight="1" x14ac:dyDescent="0.25">
      <c r="A56" s="231">
        <v>45</v>
      </c>
      <c r="B56" s="16" t="s">
        <v>37</v>
      </c>
      <c r="C56" s="17" t="s">
        <v>12</v>
      </c>
      <c r="D56" s="38"/>
      <c r="E56" s="38"/>
      <c r="F56" s="38"/>
      <c r="G56" s="144"/>
      <c r="H56" s="435">
        <v>0.01</v>
      </c>
      <c r="I56" s="38"/>
      <c r="J56" s="38"/>
      <c r="K56" s="38">
        <f t="shared" si="10"/>
        <v>0.01</v>
      </c>
      <c r="L56" s="38">
        <f t="shared" si="11"/>
        <v>0</v>
      </c>
      <c r="M56" s="352">
        <f t="shared" si="3"/>
        <v>0.01</v>
      </c>
      <c r="N56" s="38"/>
      <c r="O56" s="38"/>
      <c r="P56" s="38"/>
      <c r="Q56" s="144"/>
      <c r="R56" s="435">
        <v>0.01</v>
      </c>
      <c r="S56" s="38"/>
      <c r="T56" s="38"/>
      <c r="U56" s="38">
        <f t="shared" si="4"/>
        <v>0.01</v>
      </c>
      <c r="V56" s="38">
        <f t="shared" si="5"/>
        <v>0</v>
      </c>
      <c r="W56" s="166">
        <f t="shared" si="6"/>
        <v>0.01</v>
      </c>
      <c r="X56" s="38"/>
      <c r="Y56" s="206">
        <v>0.01</v>
      </c>
      <c r="Z56" s="206">
        <f t="shared" si="12"/>
        <v>0.01</v>
      </c>
      <c r="AA56" s="38"/>
      <c r="AB56" s="167">
        <v>0.01</v>
      </c>
      <c r="AC56" s="38"/>
      <c r="AD56" s="370">
        <f t="shared" si="8"/>
        <v>0</v>
      </c>
      <c r="AE56" s="38"/>
      <c r="AF56" s="168">
        <f>10/1000</f>
        <v>0.01</v>
      </c>
      <c r="AG56" s="38"/>
      <c r="AH56" s="168">
        <f t="shared" si="13"/>
        <v>0.01</v>
      </c>
      <c r="AI56" s="171">
        <f t="shared" si="9"/>
        <v>0.04</v>
      </c>
    </row>
    <row r="57" spans="1:35" s="34" customFormat="1" ht="16.5" customHeight="1" x14ac:dyDescent="0.25">
      <c r="A57" s="231">
        <v>46</v>
      </c>
      <c r="B57" s="16" t="s">
        <v>38</v>
      </c>
      <c r="C57" s="17" t="s">
        <v>12</v>
      </c>
      <c r="D57" s="38"/>
      <c r="E57" s="435">
        <v>5.9999999999999995E-4</v>
      </c>
      <c r="F57" s="435">
        <v>1E-4</v>
      </c>
      <c r="G57" s="436">
        <v>5.0000000000000001E-4</v>
      </c>
      <c r="H57" s="38"/>
      <c r="I57" s="38"/>
      <c r="J57" s="38"/>
      <c r="K57" s="38">
        <f t="shared" si="10"/>
        <v>1.0999999999999998E-3</v>
      </c>
      <c r="L57" s="38">
        <f t="shared" si="11"/>
        <v>0</v>
      </c>
      <c r="M57" s="352">
        <f t="shared" si="3"/>
        <v>1.0999999999999998E-3</v>
      </c>
      <c r="N57" s="38"/>
      <c r="O57" s="435">
        <v>5.9999999999999995E-4</v>
      </c>
      <c r="P57" s="435">
        <v>1E-4</v>
      </c>
      <c r="Q57" s="436">
        <v>5.0000000000000001E-4</v>
      </c>
      <c r="R57" s="38"/>
      <c r="S57" s="38"/>
      <c r="T57" s="38"/>
      <c r="U57" s="38">
        <f t="shared" si="4"/>
        <v>1.0999999999999998E-3</v>
      </c>
      <c r="V57" s="38">
        <f t="shared" si="5"/>
        <v>0</v>
      </c>
      <c r="W57" s="166">
        <f t="shared" si="6"/>
        <v>1.0999999999999998E-3</v>
      </c>
      <c r="X57" s="38"/>
      <c r="Y57" s="38"/>
      <c r="Z57" s="206">
        <f t="shared" si="12"/>
        <v>0</v>
      </c>
      <c r="AA57" s="167">
        <v>5.0000000000000001E-4</v>
      </c>
      <c r="AB57" s="38"/>
      <c r="AC57" s="38"/>
      <c r="AD57" s="370">
        <f t="shared" si="8"/>
        <v>0</v>
      </c>
      <c r="AE57" s="168">
        <f>2.4/1000</f>
        <v>2.3999999999999998E-3</v>
      </c>
      <c r="AF57" s="38"/>
      <c r="AG57" s="38"/>
      <c r="AH57" s="168">
        <f t="shared" si="13"/>
        <v>2.3999999999999998E-3</v>
      </c>
      <c r="AI57" s="171">
        <f t="shared" si="9"/>
        <v>4.5999999999999999E-3</v>
      </c>
    </row>
    <row r="58" spans="1:35" s="34" customFormat="1" ht="18" customHeight="1" x14ac:dyDescent="0.25">
      <c r="A58" s="231">
        <v>47</v>
      </c>
      <c r="B58" s="16" t="s">
        <v>14</v>
      </c>
      <c r="C58" s="17" t="s">
        <v>12</v>
      </c>
      <c r="D58" s="38"/>
      <c r="E58" s="435">
        <v>8.9999999999999993E-3</v>
      </c>
      <c r="F58" s="38"/>
      <c r="G58" s="144"/>
      <c r="H58" s="38"/>
      <c r="I58" s="38"/>
      <c r="J58" s="38"/>
      <c r="K58" s="38">
        <f t="shared" si="10"/>
        <v>8.9999999999999993E-3</v>
      </c>
      <c r="L58" s="38">
        <f t="shared" si="11"/>
        <v>0</v>
      </c>
      <c r="M58" s="352">
        <f t="shared" si="3"/>
        <v>8.9999999999999993E-3</v>
      </c>
      <c r="N58" s="38"/>
      <c r="O58" s="435">
        <v>8.9999999999999993E-3</v>
      </c>
      <c r="P58" s="38"/>
      <c r="Q58" s="144"/>
      <c r="R58" s="38"/>
      <c r="S58" s="38"/>
      <c r="T58" s="38"/>
      <c r="U58" s="38">
        <f t="shared" si="4"/>
        <v>8.9999999999999993E-3</v>
      </c>
      <c r="V58" s="38">
        <f t="shared" si="5"/>
        <v>0</v>
      </c>
      <c r="W58" s="166">
        <f t="shared" si="6"/>
        <v>8.9999999999999993E-3</v>
      </c>
      <c r="X58" s="38"/>
      <c r="Y58" s="38"/>
      <c r="Z58" s="206">
        <f t="shared" si="12"/>
        <v>0</v>
      </c>
      <c r="AA58" s="38"/>
      <c r="AB58" s="38"/>
      <c r="AC58" s="38"/>
      <c r="AD58" s="370">
        <f t="shared" si="8"/>
        <v>0</v>
      </c>
      <c r="AE58" s="38"/>
      <c r="AF58" s="38"/>
      <c r="AG58" s="38"/>
      <c r="AH58" s="168">
        <f t="shared" si="13"/>
        <v>0</v>
      </c>
      <c r="AI58" s="171">
        <f t="shared" si="9"/>
        <v>1.7999999999999999E-2</v>
      </c>
    </row>
    <row r="59" spans="1:35" s="34" customFormat="1" ht="15" customHeight="1" x14ac:dyDescent="0.25">
      <c r="A59" s="231">
        <v>48</v>
      </c>
      <c r="B59" s="22" t="s">
        <v>191</v>
      </c>
      <c r="C59" s="17" t="s">
        <v>12</v>
      </c>
      <c r="D59" s="38"/>
      <c r="E59" s="38"/>
      <c r="F59" s="38"/>
      <c r="G59" s="144"/>
      <c r="H59" s="38"/>
      <c r="I59" s="38"/>
      <c r="J59" s="38"/>
      <c r="K59" s="38">
        <f t="shared" si="10"/>
        <v>0</v>
      </c>
      <c r="L59" s="38">
        <f t="shared" si="11"/>
        <v>0</v>
      </c>
      <c r="M59" s="352">
        <f t="shared" si="3"/>
        <v>0</v>
      </c>
      <c r="N59" s="38"/>
      <c r="O59" s="38"/>
      <c r="P59" s="38"/>
      <c r="Q59" s="144"/>
      <c r="R59" s="38"/>
      <c r="S59" s="38"/>
      <c r="T59" s="38"/>
      <c r="U59" s="38">
        <f t="shared" si="4"/>
        <v>0</v>
      </c>
      <c r="V59" s="38">
        <f t="shared" si="5"/>
        <v>0</v>
      </c>
      <c r="W59" s="166">
        <f t="shared" si="6"/>
        <v>0</v>
      </c>
      <c r="X59" s="38"/>
      <c r="Y59" s="38"/>
      <c r="Z59" s="206">
        <f t="shared" si="12"/>
        <v>0</v>
      </c>
      <c r="AA59" s="38"/>
      <c r="AB59" s="38"/>
      <c r="AC59" s="38"/>
      <c r="AD59" s="370">
        <f t="shared" si="8"/>
        <v>0</v>
      </c>
      <c r="AE59" s="38"/>
      <c r="AF59" s="38"/>
      <c r="AG59" s="38"/>
      <c r="AH59" s="168">
        <f t="shared" si="13"/>
        <v>0</v>
      </c>
      <c r="AI59" s="171">
        <f t="shared" si="9"/>
        <v>0</v>
      </c>
    </row>
    <row r="60" spans="1:35" s="34" customFormat="1" ht="18" customHeight="1" x14ac:dyDescent="0.25">
      <c r="A60" s="231">
        <v>49</v>
      </c>
      <c r="B60" s="22" t="s">
        <v>192</v>
      </c>
      <c r="C60" s="23" t="s">
        <v>12</v>
      </c>
      <c r="D60" s="38"/>
      <c r="E60" s="38"/>
      <c r="F60" s="38"/>
      <c r="G60" s="144"/>
      <c r="H60" s="38"/>
      <c r="I60" s="38"/>
      <c r="J60" s="38"/>
      <c r="K60" s="38">
        <f t="shared" si="10"/>
        <v>0</v>
      </c>
      <c r="L60" s="38">
        <f t="shared" si="11"/>
        <v>0</v>
      </c>
      <c r="M60" s="352">
        <f t="shared" si="3"/>
        <v>0</v>
      </c>
      <c r="N60" s="38"/>
      <c r="O60" s="38"/>
      <c r="P60" s="38"/>
      <c r="Q60" s="144"/>
      <c r="R60" s="38"/>
      <c r="S60" s="38"/>
      <c r="T60" s="38"/>
      <c r="U60" s="38">
        <f t="shared" si="4"/>
        <v>0</v>
      </c>
      <c r="V60" s="38">
        <f t="shared" si="5"/>
        <v>0</v>
      </c>
      <c r="W60" s="166">
        <f t="shared" si="6"/>
        <v>0</v>
      </c>
      <c r="X60" s="38"/>
      <c r="Y60" s="38"/>
      <c r="Z60" s="206">
        <f t="shared" si="12"/>
        <v>0</v>
      </c>
      <c r="AA60" s="38"/>
      <c r="AB60" s="38"/>
      <c r="AC60" s="38"/>
      <c r="AD60" s="370">
        <f t="shared" si="8"/>
        <v>0</v>
      </c>
      <c r="AE60" s="38"/>
      <c r="AF60" s="38"/>
      <c r="AG60" s="38"/>
      <c r="AH60" s="168">
        <f t="shared" si="13"/>
        <v>0</v>
      </c>
      <c r="AI60" s="171">
        <f t="shared" si="9"/>
        <v>0</v>
      </c>
    </row>
    <row r="61" spans="1:35" s="34" customFormat="1" ht="18" customHeight="1" x14ac:dyDescent="0.25">
      <c r="A61" s="230"/>
      <c r="B61" s="64" t="s">
        <v>51</v>
      </c>
      <c r="C61" s="7"/>
      <c r="D61" s="38"/>
      <c r="E61" s="38"/>
      <c r="F61" s="38"/>
      <c r="G61" s="144"/>
      <c r="H61" s="38"/>
      <c r="I61" s="38"/>
      <c r="J61" s="38"/>
      <c r="K61" s="38">
        <f t="shared" si="10"/>
        <v>0</v>
      </c>
      <c r="L61" s="38">
        <f t="shared" si="11"/>
        <v>0</v>
      </c>
      <c r="M61" s="352">
        <f t="shared" si="3"/>
        <v>0</v>
      </c>
      <c r="N61" s="38"/>
      <c r="O61" s="38"/>
      <c r="P61" s="38"/>
      <c r="Q61" s="144"/>
      <c r="R61" s="38"/>
      <c r="S61" s="38"/>
      <c r="T61" s="38"/>
      <c r="U61" s="38">
        <f t="shared" si="4"/>
        <v>0</v>
      </c>
      <c r="V61" s="38">
        <f t="shared" si="5"/>
        <v>0</v>
      </c>
      <c r="W61" s="166">
        <f t="shared" si="6"/>
        <v>0</v>
      </c>
      <c r="X61" s="38"/>
      <c r="Y61" s="38"/>
      <c r="Z61" s="206">
        <f t="shared" si="12"/>
        <v>0</v>
      </c>
      <c r="AA61" s="38"/>
      <c r="AB61" s="38"/>
      <c r="AC61" s="38"/>
      <c r="AD61" s="370">
        <f t="shared" si="8"/>
        <v>0</v>
      </c>
      <c r="AE61" s="38"/>
      <c r="AF61" s="38"/>
      <c r="AG61" s="38"/>
      <c r="AH61" s="168">
        <f t="shared" si="13"/>
        <v>0</v>
      </c>
      <c r="AI61" s="171">
        <f t="shared" si="9"/>
        <v>0</v>
      </c>
    </row>
    <row r="62" spans="1:35" s="34" customFormat="1" ht="18" customHeight="1" x14ac:dyDescent="0.25">
      <c r="A62" s="232">
        <v>50</v>
      </c>
      <c r="B62" s="19" t="s">
        <v>52</v>
      </c>
      <c r="C62" s="20" t="s">
        <v>12</v>
      </c>
      <c r="D62" s="435">
        <v>6.3460000000000003E-2</v>
      </c>
      <c r="E62" s="38"/>
      <c r="F62" s="38"/>
      <c r="G62" s="144"/>
      <c r="H62" s="38"/>
      <c r="I62" s="38"/>
      <c r="J62" s="38"/>
      <c r="K62" s="38">
        <f t="shared" si="10"/>
        <v>6.3460000000000003E-2</v>
      </c>
      <c r="L62" s="38">
        <f t="shared" si="11"/>
        <v>0</v>
      </c>
      <c r="M62" s="352">
        <f t="shared" si="3"/>
        <v>6.3460000000000003E-2</v>
      </c>
      <c r="N62" s="435">
        <v>6.3460000000000003E-2</v>
      </c>
      <c r="O62" s="38"/>
      <c r="P62" s="38"/>
      <c r="Q62" s="144"/>
      <c r="R62" s="38"/>
      <c r="S62" s="38"/>
      <c r="T62" s="38"/>
      <c r="U62" s="38">
        <f t="shared" si="4"/>
        <v>6.3460000000000003E-2</v>
      </c>
      <c r="V62" s="38">
        <f t="shared" si="5"/>
        <v>0</v>
      </c>
      <c r="W62" s="166">
        <f t="shared" si="6"/>
        <v>6.3460000000000003E-2</v>
      </c>
      <c r="X62" s="38"/>
      <c r="Y62" s="38"/>
      <c r="Z62" s="206">
        <f t="shared" si="12"/>
        <v>0</v>
      </c>
      <c r="AA62" s="38"/>
      <c r="AB62" s="38"/>
      <c r="AC62" s="38"/>
      <c r="AD62" s="370">
        <f t="shared" si="8"/>
        <v>0</v>
      </c>
      <c r="AE62" s="38"/>
      <c r="AF62" s="38"/>
      <c r="AG62" s="38"/>
      <c r="AH62" s="168">
        <f t="shared" si="13"/>
        <v>0</v>
      </c>
      <c r="AI62" s="171">
        <f t="shared" si="9"/>
        <v>0.12692000000000001</v>
      </c>
    </row>
    <row r="63" spans="1:35" s="34" customFormat="1" ht="18" customHeight="1" x14ac:dyDescent="0.25">
      <c r="A63" s="232">
        <v>51</v>
      </c>
      <c r="B63" s="19" t="s">
        <v>193</v>
      </c>
      <c r="C63" s="20" t="s">
        <v>12</v>
      </c>
      <c r="D63" s="38"/>
      <c r="E63" s="38"/>
      <c r="F63" s="38"/>
      <c r="G63" s="144"/>
      <c r="H63" s="38"/>
      <c r="I63" s="38"/>
      <c r="J63" s="38"/>
      <c r="K63" s="38">
        <f t="shared" si="10"/>
        <v>0</v>
      </c>
      <c r="L63" s="38">
        <f t="shared" si="11"/>
        <v>0</v>
      </c>
      <c r="M63" s="352">
        <f t="shared" si="3"/>
        <v>0</v>
      </c>
      <c r="N63" s="38"/>
      <c r="O63" s="38"/>
      <c r="P63" s="38"/>
      <c r="Q63" s="144"/>
      <c r="R63" s="38"/>
      <c r="S63" s="38"/>
      <c r="T63" s="38"/>
      <c r="U63" s="38">
        <f t="shared" si="4"/>
        <v>0</v>
      </c>
      <c r="V63" s="38">
        <f t="shared" si="5"/>
        <v>0</v>
      </c>
      <c r="W63" s="166">
        <f t="shared" si="6"/>
        <v>0</v>
      </c>
      <c r="X63" s="38"/>
      <c r="Y63" s="38"/>
      <c r="Z63" s="206">
        <f t="shared" si="12"/>
        <v>0</v>
      </c>
      <c r="AA63" s="38"/>
      <c r="AB63" s="38"/>
      <c r="AC63" s="38"/>
      <c r="AD63" s="370">
        <f t="shared" si="8"/>
        <v>0</v>
      </c>
      <c r="AE63" s="38"/>
      <c r="AF63" s="38"/>
      <c r="AG63" s="38"/>
      <c r="AH63" s="168">
        <f t="shared" si="13"/>
        <v>0</v>
      </c>
      <c r="AI63" s="171">
        <f t="shared" si="9"/>
        <v>0</v>
      </c>
    </row>
    <row r="64" spans="1:35" s="34" customFormat="1" ht="18" customHeight="1" x14ac:dyDescent="0.25">
      <c r="A64" s="232">
        <v>52</v>
      </c>
      <c r="B64" s="19" t="s">
        <v>102</v>
      </c>
      <c r="C64" s="20" t="s">
        <v>12</v>
      </c>
      <c r="D64" s="38"/>
      <c r="E64" s="38"/>
      <c r="F64" s="38"/>
      <c r="G64" s="144"/>
      <c r="H64" s="38"/>
      <c r="I64" s="38"/>
      <c r="J64" s="38"/>
      <c r="K64" s="38">
        <f t="shared" si="10"/>
        <v>0</v>
      </c>
      <c r="L64" s="38">
        <f t="shared" si="11"/>
        <v>0</v>
      </c>
      <c r="M64" s="352">
        <f t="shared" si="3"/>
        <v>0</v>
      </c>
      <c r="N64" s="38"/>
      <c r="O64" s="38"/>
      <c r="P64" s="38"/>
      <c r="Q64" s="144"/>
      <c r="R64" s="38"/>
      <c r="S64" s="38"/>
      <c r="T64" s="38"/>
      <c r="U64" s="38">
        <f t="shared" si="4"/>
        <v>0</v>
      </c>
      <c r="V64" s="38">
        <f t="shared" si="5"/>
        <v>0</v>
      </c>
      <c r="W64" s="166">
        <f t="shared" si="6"/>
        <v>0</v>
      </c>
      <c r="X64" s="38"/>
      <c r="Y64" s="38"/>
      <c r="Z64" s="206">
        <f t="shared" si="12"/>
        <v>0</v>
      </c>
      <c r="AA64" s="38"/>
      <c r="AB64" s="38"/>
      <c r="AC64" s="38"/>
      <c r="AD64" s="370">
        <f t="shared" si="8"/>
        <v>0</v>
      </c>
      <c r="AE64" s="38"/>
      <c r="AF64" s="38"/>
      <c r="AG64" s="38"/>
      <c r="AH64" s="168">
        <f t="shared" si="13"/>
        <v>0</v>
      </c>
      <c r="AI64" s="171">
        <f t="shared" si="9"/>
        <v>0</v>
      </c>
    </row>
    <row r="65" spans="1:35" s="34" customFormat="1" ht="18" customHeight="1" x14ac:dyDescent="0.25">
      <c r="A65" s="232">
        <v>53</v>
      </c>
      <c r="B65" s="19" t="s">
        <v>194</v>
      </c>
      <c r="C65" s="20" t="s">
        <v>12</v>
      </c>
      <c r="D65" s="38"/>
      <c r="E65" s="38"/>
      <c r="F65" s="38"/>
      <c r="G65" s="144"/>
      <c r="H65" s="38"/>
      <c r="I65" s="38"/>
      <c r="J65" s="38"/>
      <c r="K65" s="38">
        <f t="shared" si="10"/>
        <v>0</v>
      </c>
      <c r="L65" s="38">
        <f t="shared" si="11"/>
        <v>0</v>
      </c>
      <c r="M65" s="352">
        <f t="shared" si="3"/>
        <v>0</v>
      </c>
      <c r="N65" s="38"/>
      <c r="O65" s="38"/>
      <c r="P65" s="38"/>
      <c r="Q65" s="144"/>
      <c r="R65" s="38"/>
      <c r="S65" s="38"/>
      <c r="T65" s="38"/>
      <c r="U65" s="38">
        <f t="shared" si="4"/>
        <v>0</v>
      </c>
      <c r="V65" s="38">
        <f t="shared" si="5"/>
        <v>0</v>
      </c>
      <c r="W65" s="166">
        <f t="shared" si="6"/>
        <v>0</v>
      </c>
      <c r="X65" s="38"/>
      <c r="Y65" s="38"/>
      <c r="Z65" s="206">
        <f t="shared" si="12"/>
        <v>0</v>
      </c>
      <c r="AA65" s="38"/>
      <c r="AB65" s="38"/>
      <c r="AC65" s="38"/>
      <c r="AD65" s="370">
        <f t="shared" si="8"/>
        <v>0</v>
      </c>
      <c r="AE65" s="38"/>
      <c r="AF65" s="38"/>
      <c r="AG65" s="38"/>
      <c r="AH65" s="168">
        <f t="shared" si="13"/>
        <v>0</v>
      </c>
      <c r="AI65" s="171">
        <f t="shared" si="9"/>
        <v>0</v>
      </c>
    </row>
    <row r="66" spans="1:35" s="34" customFormat="1" ht="18" customHeight="1" x14ac:dyDescent="0.25">
      <c r="A66" s="232">
        <v>54</v>
      </c>
      <c r="B66" s="16" t="s">
        <v>92</v>
      </c>
      <c r="C66" s="25" t="s">
        <v>12</v>
      </c>
      <c r="D66" s="38"/>
      <c r="E66" s="38"/>
      <c r="F66" s="38"/>
      <c r="G66" s="144"/>
      <c r="H66" s="38"/>
      <c r="I66" s="38"/>
      <c r="J66" s="38"/>
      <c r="K66" s="38">
        <f t="shared" si="10"/>
        <v>0</v>
      </c>
      <c r="L66" s="38">
        <f t="shared" si="11"/>
        <v>0</v>
      </c>
      <c r="M66" s="352">
        <f t="shared" si="3"/>
        <v>0</v>
      </c>
      <c r="N66" s="38"/>
      <c r="O66" s="38"/>
      <c r="P66" s="38"/>
      <c r="Q66" s="144"/>
      <c r="R66" s="38"/>
      <c r="S66" s="38"/>
      <c r="T66" s="38"/>
      <c r="U66" s="38">
        <f t="shared" si="4"/>
        <v>0</v>
      </c>
      <c r="V66" s="38">
        <f t="shared" si="5"/>
        <v>0</v>
      </c>
      <c r="W66" s="166">
        <f t="shared" si="6"/>
        <v>0</v>
      </c>
      <c r="X66" s="38"/>
      <c r="Y66" s="38"/>
      <c r="Z66" s="206">
        <f t="shared" si="12"/>
        <v>0</v>
      </c>
      <c r="AA66" s="38"/>
      <c r="AB66" s="38"/>
      <c r="AC66" s="38"/>
      <c r="AD66" s="370">
        <f t="shared" si="8"/>
        <v>0</v>
      </c>
      <c r="AE66" s="38"/>
      <c r="AF66" s="38"/>
      <c r="AG66" s="38"/>
      <c r="AH66" s="168">
        <f t="shared" si="13"/>
        <v>0</v>
      </c>
      <c r="AI66" s="171">
        <f t="shared" si="9"/>
        <v>0</v>
      </c>
    </row>
    <row r="67" spans="1:35" s="34" customFormat="1" ht="18" customHeight="1" x14ac:dyDescent="0.25">
      <c r="A67" s="232">
        <v>55</v>
      </c>
      <c r="B67" s="47" t="s">
        <v>119</v>
      </c>
      <c r="C67" s="25" t="s">
        <v>12</v>
      </c>
      <c r="D67" s="38"/>
      <c r="E67" s="38"/>
      <c r="F67" s="38"/>
      <c r="G67" s="144"/>
      <c r="H67" s="38"/>
      <c r="I67" s="38"/>
      <c r="J67" s="38"/>
      <c r="K67" s="38">
        <f t="shared" si="10"/>
        <v>0</v>
      </c>
      <c r="L67" s="38">
        <f t="shared" si="11"/>
        <v>0</v>
      </c>
      <c r="M67" s="352">
        <f t="shared" si="3"/>
        <v>0</v>
      </c>
      <c r="N67" s="38"/>
      <c r="O67" s="38"/>
      <c r="P67" s="38"/>
      <c r="Q67" s="144"/>
      <c r="R67" s="38"/>
      <c r="S67" s="38"/>
      <c r="T67" s="38"/>
      <c r="U67" s="38">
        <f t="shared" si="4"/>
        <v>0</v>
      </c>
      <c r="V67" s="38">
        <f t="shared" si="5"/>
        <v>0</v>
      </c>
      <c r="W67" s="166">
        <f t="shared" si="6"/>
        <v>0</v>
      </c>
      <c r="X67" s="38"/>
      <c r="Y67" s="38"/>
      <c r="Z67" s="206">
        <f t="shared" si="12"/>
        <v>0</v>
      </c>
      <c r="AA67" s="38"/>
      <c r="AB67" s="38"/>
      <c r="AC67" s="38"/>
      <c r="AD67" s="370">
        <f t="shared" si="8"/>
        <v>0</v>
      </c>
      <c r="AE67" s="38"/>
      <c r="AF67" s="38"/>
      <c r="AG67" s="38"/>
      <c r="AH67" s="168">
        <f t="shared" si="13"/>
        <v>0</v>
      </c>
      <c r="AI67" s="171">
        <f t="shared" si="9"/>
        <v>0</v>
      </c>
    </row>
    <row r="68" spans="1:35" s="34" customFormat="1" ht="18" customHeight="1" x14ac:dyDescent="0.25">
      <c r="A68" s="232">
        <v>56</v>
      </c>
      <c r="B68" s="19" t="s">
        <v>53</v>
      </c>
      <c r="C68" s="20" t="s">
        <v>12</v>
      </c>
      <c r="D68" s="38"/>
      <c r="E68" s="38"/>
      <c r="F68" s="38"/>
      <c r="G68" s="144"/>
      <c r="H68" s="38"/>
      <c r="I68" s="38"/>
      <c r="J68" s="38"/>
      <c r="K68" s="38">
        <f t="shared" si="10"/>
        <v>0</v>
      </c>
      <c r="L68" s="38">
        <f t="shared" si="11"/>
        <v>0</v>
      </c>
      <c r="M68" s="352">
        <f t="shared" si="3"/>
        <v>0</v>
      </c>
      <c r="N68" s="38"/>
      <c r="O68" s="38"/>
      <c r="P68" s="38"/>
      <c r="Q68" s="144"/>
      <c r="R68" s="38"/>
      <c r="S68" s="38"/>
      <c r="T68" s="38"/>
      <c r="U68" s="38">
        <f t="shared" si="4"/>
        <v>0</v>
      </c>
      <c r="V68" s="38">
        <f t="shared" si="5"/>
        <v>0</v>
      </c>
      <c r="W68" s="166">
        <f t="shared" si="6"/>
        <v>0</v>
      </c>
      <c r="X68" s="38"/>
      <c r="Y68" s="38"/>
      <c r="Z68" s="206">
        <f t="shared" si="12"/>
        <v>0</v>
      </c>
      <c r="AA68" s="38"/>
      <c r="AB68" s="38"/>
      <c r="AC68" s="38"/>
      <c r="AD68" s="370">
        <f t="shared" si="8"/>
        <v>0</v>
      </c>
      <c r="AE68" s="38"/>
      <c r="AF68" s="38"/>
      <c r="AG68" s="38"/>
      <c r="AH68" s="168">
        <f t="shared" si="13"/>
        <v>0</v>
      </c>
      <c r="AI68" s="171">
        <f t="shared" si="9"/>
        <v>0</v>
      </c>
    </row>
    <row r="69" spans="1:35" s="34" customFormat="1" ht="18" customHeight="1" x14ac:dyDescent="0.25">
      <c r="A69" s="232">
        <v>57</v>
      </c>
      <c r="B69" s="16" t="s">
        <v>54</v>
      </c>
      <c r="C69" s="17" t="s">
        <v>12</v>
      </c>
      <c r="D69" s="38"/>
      <c r="E69" s="38"/>
      <c r="F69" s="38"/>
      <c r="G69" s="144"/>
      <c r="H69" s="38"/>
      <c r="I69" s="38"/>
      <c r="J69" s="38"/>
      <c r="K69" s="38">
        <f t="shared" si="10"/>
        <v>0</v>
      </c>
      <c r="L69" s="38">
        <f t="shared" si="11"/>
        <v>0</v>
      </c>
      <c r="M69" s="352">
        <f t="shared" si="3"/>
        <v>0</v>
      </c>
      <c r="N69" s="38"/>
      <c r="O69" s="38"/>
      <c r="P69" s="38"/>
      <c r="Q69" s="144"/>
      <c r="R69" s="38"/>
      <c r="S69" s="38"/>
      <c r="T69" s="38"/>
      <c r="U69" s="38">
        <f t="shared" si="4"/>
        <v>0</v>
      </c>
      <c r="V69" s="38">
        <f t="shared" si="5"/>
        <v>0</v>
      </c>
      <c r="W69" s="166">
        <f t="shared" si="6"/>
        <v>0</v>
      </c>
      <c r="X69" s="38"/>
      <c r="Y69" s="38"/>
      <c r="Z69" s="206">
        <f t="shared" si="12"/>
        <v>0</v>
      </c>
      <c r="AA69" s="38"/>
      <c r="AB69" s="38"/>
      <c r="AC69" s="38"/>
      <c r="AD69" s="370">
        <f t="shared" si="8"/>
        <v>0</v>
      </c>
      <c r="AE69" s="38"/>
      <c r="AF69" s="38"/>
      <c r="AG69" s="38"/>
      <c r="AH69" s="168">
        <f t="shared" si="13"/>
        <v>0</v>
      </c>
      <c r="AI69" s="171">
        <f t="shared" si="9"/>
        <v>0</v>
      </c>
    </row>
    <row r="70" spans="1:35" s="34" customFormat="1" ht="18" customHeight="1" x14ac:dyDescent="0.25">
      <c r="A70" s="232">
        <v>58</v>
      </c>
      <c r="B70" s="16" t="s">
        <v>55</v>
      </c>
      <c r="C70" s="17" t="s">
        <v>12</v>
      </c>
      <c r="D70" s="38"/>
      <c r="E70" s="38"/>
      <c r="F70" s="38"/>
      <c r="G70" s="144"/>
      <c r="H70" s="38"/>
      <c r="I70" s="38"/>
      <c r="J70" s="38"/>
      <c r="K70" s="38">
        <f t="shared" si="10"/>
        <v>0</v>
      </c>
      <c r="L70" s="38">
        <f t="shared" si="11"/>
        <v>0</v>
      </c>
      <c r="M70" s="352">
        <f t="shared" si="3"/>
        <v>0</v>
      </c>
      <c r="N70" s="38"/>
      <c r="O70" s="38"/>
      <c r="P70" s="38"/>
      <c r="Q70" s="144"/>
      <c r="R70" s="38"/>
      <c r="S70" s="38"/>
      <c r="T70" s="38"/>
      <c r="U70" s="38">
        <f t="shared" si="4"/>
        <v>0</v>
      </c>
      <c r="V70" s="38">
        <f t="shared" si="5"/>
        <v>0</v>
      </c>
      <c r="W70" s="166">
        <f t="shared" si="6"/>
        <v>0</v>
      </c>
      <c r="X70" s="38"/>
      <c r="Y70" s="38"/>
      <c r="Z70" s="206">
        <f t="shared" si="12"/>
        <v>0</v>
      </c>
      <c r="AA70" s="38"/>
      <c r="AB70" s="38"/>
      <c r="AC70" s="38"/>
      <c r="AD70" s="370">
        <f t="shared" si="8"/>
        <v>0</v>
      </c>
      <c r="AE70" s="38"/>
      <c r="AF70" s="38"/>
      <c r="AG70" s="38"/>
      <c r="AH70" s="168">
        <f t="shared" si="13"/>
        <v>0</v>
      </c>
      <c r="AI70" s="171">
        <f t="shared" si="9"/>
        <v>0</v>
      </c>
    </row>
    <row r="71" spans="1:35" s="34" customFormat="1" ht="18" customHeight="1" x14ac:dyDescent="0.25">
      <c r="A71" s="232">
        <v>59</v>
      </c>
      <c r="B71" s="16" t="s">
        <v>56</v>
      </c>
      <c r="C71" s="17" t="s">
        <v>12</v>
      </c>
      <c r="D71" s="38"/>
      <c r="E71" s="38"/>
      <c r="F71" s="38"/>
      <c r="G71" s="144"/>
      <c r="H71" s="38"/>
      <c r="I71" s="38"/>
      <c r="J71" s="38"/>
      <c r="K71" s="38">
        <f t="shared" ref="K71:K102" si="14">(E71+G71+H71+J71+D71+I71)*$K$5</f>
        <v>0</v>
      </c>
      <c r="L71" s="38">
        <f t="shared" ref="L71:L102" si="15">(F71+G71+H71+J71+D71+I71)*$L$5</f>
        <v>0</v>
      </c>
      <c r="M71" s="352">
        <f t="shared" si="3"/>
        <v>0</v>
      </c>
      <c r="N71" s="38"/>
      <c r="O71" s="38"/>
      <c r="P71" s="38"/>
      <c r="Q71" s="144"/>
      <c r="R71" s="38"/>
      <c r="S71" s="38"/>
      <c r="T71" s="38"/>
      <c r="U71" s="38">
        <f t="shared" si="4"/>
        <v>0</v>
      </c>
      <c r="V71" s="38">
        <f t="shared" si="5"/>
        <v>0</v>
      </c>
      <c r="W71" s="166">
        <f t="shared" si="6"/>
        <v>0</v>
      </c>
      <c r="X71" s="38"/>
      <c r="Y71" s="38"/>
      <c r="Z71" s="206">
        <f t="shared" ref="Z71:Z102" si="16">(X71+Y71)*$Z$5</f>
        <v>0</v>
      </c>
      <c r="AA71" s="38"/>
      <c r="AB71" s="38"/>
      <c r="AC71" s="38"/>
      <c r="AD71" s="370">
        <f t="shared" si="8"/>
        <v>0</v>
      </c>
      <c r="AE71" s="168">
        <f>1/1000</f>
        <v>1E-3</v>
      </c>
      <c r="AF71" s="38"/>
      <c r="AG71" s="38"/>
      <c r="AH71" s="168">
        <f t="shared" ref="AH71:AH102" si="17">(AE71+AF71+AG71)*$AH$5</f>
        <v>1E-3</v>
      </c>
      <c r="AI71" s="171">
        <f t="shared" si="9"/>
        <v>1E-3</v>
      </c>
    </row>
    <row r="72" spans="1:35" s="34" customFormat="1" ht="18" customHeight="1" x14ac:dyDescent="0.25">
      <c r="A72" s="232">
        <v>60</v>
      </c>
      <c r="B72" s="47" t="s">
        <v>109</v>
      </c>
      <c r="C72" s="55" t="s">
        <v>12</v>
      </c>
      <c r="D72" s="38"/>
      <c r="E72" s="38"/>
      <c r="F72" s="38"/>
      <c r="G72" s="144"/>
      <c r="H72" s="38"/>
      <c r="I72" s="38"/>
      <c r="J72" s="38"/>
      <c r="K72" s="38">
        <f t="shared" si="14"/>
        <v>0</v>
      </c>
      <c r="L72" s="38">
        <f t="shared" si="15"/>
        <v>0</v>
      </c>
      <c r="M72" s="352">
        <f t="shared" ref="M72:M135" si="18">K72+L72</f>
        <v>0</v>
      </c>
      <c r="N72" s="38"/>
      <c r="O72" s="38"/>
      <c r="P72" s="38"/>
      <c r="Q72" s="144"/>
      <c r="R72" s="38"/>
      <c r="S72" s="38"/>
      <c r="T72" s="38"/>
      <c r="U72" s="38">
        <f t="shared" ref="U72:U135" si="19">(S72+R72+Q72+O72+N72)*$U$5</f>
        <v>0</v>
      </c>
      <c r="V72" s="38">
        <f t="shared" ref="V72:V135" si="20">(S72+R72+Q72+P72+N72)*$V$5</f>
        <v>0</v>
      </c>
      <c r="W72" s="166">
        <f t="shared" ref="W72:W135" si="21">U72+V72</f>
        <v>0</v>
      </c>
      <c r="X72" s="38"/>
      <c r="Y72" s="38"/>
      <c r="Z72" s="206">
        <f t="shared" si="16"/>
        <v>0</v>
      </c>
      <c r="AA72" s="38"/>
      <c r="AB72" s="38"/>
      <c r="AC72" s="38"/>
      <c r="AD72" s="370">
        <f t="shared" ref="AD72:AD135" si="22">(AC72+AB72+AA72)*AD$5</f>
        <v>0</v>
      </c>
      <c r="AE72" s="38"/>
      <c r="AF72" s="38"/>
      <c r="AG72" s="38"/>
      <c r="AH72" s="168">
        <f t="shared" si="17"/>
        <v>0</v>
      </c>
      <c r="AI72" s="171">
        <f t="shared" ref="AI72:AI135" si="23">M72+W72+Z72+AH72</f>
        <v>0</v>
      </c>
    </row>
    <row r="73" spans="1:35" s="34" customFormat="1" ht="18" customHeight="1" x14ac:dyDescent="0.25">
      <c r="A73" s="231"/>
      <c r="B73" s="269" t="s">
        <v>198</v>
      </c>
      <c r="C73" s="7"/>
      <c r="D73" s="38"/>
      <c r="E73" s="38"/>
      <c r="F73" s="38"/>
      <c r="G73" s="144"/>
      <c r="H73" s="38"/>
      <c r="I73" s="38"/>
      <c r="J73" s="38"/>
      <c r="K73" s="38">
        <f t="shared" si="14"/>
        <v>0</v>
      </c>
      <c r="L73" s="38">
        <f t="shared" si="15"/>
        <v>0</v>
      </c>
      <c r="M73" s="352">
        <f t="shared" si="18"/>
        <v>0</v>
      </c>
      <c r="N73" s="38"/>
      <c r="O73" s="38"/>
      <c r="P73" s="38"/>
      <c r="Q73" s="144"/>
      <c r="R73" s="38"/>
      <c r="S73" s="38"/>
      <c r="T73" s="38"/>
      <c r="U73" s="38">
        <f t="shared" si="19"/>
        <v>0</v>
      </c>
      <c r="V73" s="38">
        <f t="shared" si="20"/>
        <v>0</v>
      </c>
      <c r="W73" s="166">
        <f t="shared" si="21"/>
        <v>0</v>
      </c>
      <c r="X73" s="38"/>
      <c r="Y73" s="38"/>
      <c r="Z73" s="206">
        <f t="shared" si="16"/>
        <v>0</v>
      </c>
      <c r="AA73" s="38"/>
      <c r="AB73" s="38"/>
      <c r="AC73" s="38"/>
      <c r="AD73" s="370">
        <f t="shared" si="22"/>
        <v>0</v>
      </c>
      <c r="AE73" s="38"/>
      <c r="AF73" s="38"/>
      <c r="AG73" s="38"/>
      <c r="AH73" s="168">
        <f t="shared" si="17"/>
        <v>0</v>
      </c>
      <c r="AI73" s="171">
        <f t="shared" si="23"/>
        <v>0</v>
      </c>
    </row>
    <row r="74" spans="1:35" s="34" customFormat="1" ht="15.75" customHeight="1" x14ac:dyDescent="0.25">
      <c r="A74" s="231">
        <v>61</v>
      </c>
      <c r="B74" s="16" t="s">
        <v>57</v>
      </c>
      <c r="C74" s="17" t="s">
        <v>12</v>
      </c>
      <c r="D74" s="38"/>
      <c r="E74" s="38"/>
      <c r="F74" s="38"/>
      <c r="G74" s="144"/>
      <c r="H74" s="38"/>
      <c r="I74" s="38"/>
      <c r="J74" s="38"/>
      <c r="K74" s="38">
        <f t="shared" si="14"/>
        <v>0</v>
      </c>
      <c r="L74" s="38">
        <f t="shared" si="15"/>
        <v>0</v>
      </c>
      <c r="M74" s="352">
        <f t="shared" si="18"/>
        <v>0</v>
      </c>
      <c r="N74" s="38"/>
      <c r="O74" s="38"/>
      <c r="P74" s="38"/>
      <c r="Q74" s="144"/>
      <c r="R74" s="38"/>
      <c r="S74" s="38"/>
      <c r="T74" s="38"/>
      <c r="U74" s="38">
        <f t="shared" si="19"/>
        <v>0</v>
      </c>
      <c r="V74" s="38">
        <f t="shared" si="20"/>
        <v>0</v>
      </c>
      <c r="W74" s="166">
        <f t="shared" si="21"/>
        <v>0</v>
      </c>
      <c r="X74" s="38"/>
      <c r="Y74" s="38"/>
      <c r="Z74" s="206">
        <f t="shared" si="16"/>
        <v>0</v>
      </c>
      <c r="AA74" s="38"/>
      <c r="AB74" s="38"/>
      <c r="AC74" s="38"/>
      <c r="AD74" s="370">
        <f t="shared" si="22"/>
        <v>0</v>
      </c>
      <c r="AE74" s="38"/>
      <c r="AF74" s="168">
        <f>0.5/1000</f>
        <v>5.0000000000000001E-4</v>
      </c>
      <c r="AG74" s="38"/>
      <c r="AH74" s="168">
        <f t="shared" si="17"/>
        <v>5.0000000000000001E-4</v>
      </c>
      <c r="AI74" s="171">
        <f t="shared" si="23"/>
        <v>5.0000000000000001E-4</v>
      </c>
    </row>
    <row r="75" spans="1:35" s="34" customFormat="1" ht="18" customHeight="1" x14ac:dyDescent="0.25">
      <c r="A75" s="231">
        <v>62</v>
      </c>
      <c r="B75" s="16" t="s">
        <v>58</v>
      </c>
      <c r="C75" s="17" t="s">
        <v>12</v>
      </c>
      <c r="D75" s="38"/>
      <c r="E75" s="38"/>
      <c r="F75" s="38"/>
      <c r="G75" s="144"/>
      <c r="H75" s="38"/>
      <c r="I75" s="38"/>
      <c r="J75" s="38"/>
      <c r="K75" s="38">
        <f t="shared" si="14"/>
        <v>0</v>
      </c>
      <c r="L75" s="38">
        <f t="shared" si="15"/>
        <v>0</v>
      </c>
      <c r="M75" s="352">
        <f t="shared" si="18"/>
        <v>0</v>
      </c>
      <c r="N75" s="38"/>
      <c r="O75" s="38"/>
      <c r="P75" s="38"/>
      <c r="Q75" s="144"/>
      <c r="R75" s="38"/>
      <c r="S75" s="38"/>
      <c r="T75" s="38"/>
      <c r="U75" s="38">
        <f t="shared" si="19"/>
        <v>0</v>
      </c>
      <c r="V75" s="38">
        <f t="shared" si="20"/>
        <v>0</v>
      </c>
      <c r="W75" s="166">
        <f t="shared" si="21"/>
        <v>0</v>
      </c>
      <c r="X75" s="38"/>
      <c r="Y75" s="38"/>
      <c r="Z75" s="206">
        <f t="shared" si="16"/>
        <v>0</v>
      </c>
      <c r="AA75" s="38"/>
      <c r="AB75" s="38"/>
      <c r="AC75" s="38"/>
      <c r="AD75" s="370">
        <f t="shared" si="22"/>
        <v>0</v>
      </c>
      <c r="AE75" s="38"/>
      <c r="AF75" s="38"/>
      <c r="AG75" s="38"/>
      <c r="AH75" s="168">
        <f t="shared" si="17"/>
        <v>0</v>
      </c>
      <c r="AI75" s="171">
        <f t="shared" si="23"/>
        <v>0</v>
      </c>
    </row>
    <row r="76" spans="1:35" s="34" customFormat="1" ht="18" customHeight="1" x14ac:dyDescent="0.25">
      <c r="A76" s="231">
        <v>63</v>
      </c>
      <c r="B76" s="16" t="s">
        <v>59</v>
      </c>
      <c r="C76" s="17" t="s">
        <v>12</v>
      </c>
      <c r="D76" s="38"/>
      <c r="E76" s="38"/>
      <c r="F76" s="38"/>
      <c r="G76" s="144"/>
      <c r="H76" s="38"/>
      <c r="I76" s="38"/>
      <c r="J76" s="38"/>
      <c r="K76" s="38">
        <f t="shared" si="14"/>
        <v>0</v>
      </c>
      <c r="L76" s="38">
        <f t="shared" si="15"/>
        <v>0</v>
      </c>
      <c r="M76" s="352">
        <f t="shared" si="18"/>
        <v>0</v>
      </c>
      <c r="N76" s="38"/>
      <c r="O76" s="38"/>
      <c r="P76" s="38"/>
      <c r="Q76" s="144"/>
      <c r="R76" s="38"/>
      <c r="S76" s="38"/>
      <c r="T76" s="38"/>
      <c r="U76" s="38">
        <f t="shared" si="19"/>
        <v>0</v>
      </c>
      <c r="V76" s="38">
        <f t="shared" si="20"/>
        <v>0</v>
      </c>
      <c r="W76" s="166">
        <f t="shared" si="21"/>
        <v>0</v>
      </c>
      <c r="X76" s="38"/>
      <c r="Y76" s="38"/>
      <c r="Z76" s="206">
        <f t="shared" si="16"/>
        <v>0</v>
      </c>
      <c r="AA76" s="38"/>
      <c r="AB76" s="167">
        <v>2.4E-2</v>
      </c>
      <c r="AC76" s="38"/>
      <c r="AD76" s="370">
        <f t="shared" si="22"/>
        <v>0</v>
      </c>
      <c r="AE76" s="38"/>
      <c r="AF76" s="38"/>
      <c r="AG76" s="38"/>
      <c r="AH76" s="168">
        <f t="shared" si="17"/>
        <v>0</v>
      </c>
      <c r="AI76" s="171">
        <f t="shared" si="23"/>
        <v>0</v>
      </c>
    </row>
    <row r="77" spans="1:35" s="34" customFormat="1" ht="18" customHeight="1" x14ac:dyDescent="0.25">
      <c r="A77" s="231">
        <v>64</v>
      </c>
      <c r="B77" s="16" t="s">
        <v>60</v>
      </c>
      <c r="C77" s="17" t="s">
        <v>12</v>
      </c>
      <c r="D77" s="38"/>
      <c r="E77" s="38"/>
      <c r="F77" s="38"/>
      <c r="G77" s="144"/>
      <c r="H77" s="38"/>
      <c r="I77" s="38"/>
      <c r="J77" s="38"/>
      <c r="K77" s="38">
        <f t="shared" si="14"/>
        <v>0</v>
      </c>
      <c r="L77" s="38">
        <f t="shared" si="15"/>
        <v>0</v>
      </c>
      <c r="M77" s="352">
        <f t="shared" si="18"/>
        <v>0</v>
      </c>
      <c r="N77" s="38"/>
      <c r="O77" s="38"/>
      <c r="P77" s="38"/>
      <c r="Q77" s="144"/>
      <c r="R77" s="38"/>
      <c r="S77" s="38"/>
      <c r="T77" s="38"/>
      <c r="U77" s="38">
        <f t="shared" si="19"/>
        <v>0</v>
      </c>
      <c r="V77" s="38">
        <f t="shared" si="20"/>
        <v>0</v>
      </c>
      <c r="W77" s="166">
        <f t="shared" si="21"/>
        <v>0</v>
      </c>
      <c r="X77" s="38"/>
      <c r="Y77" s="38"/>
      <c r="Z77" s="206">
        <f t="shared" si="16"/>
        <v>0</v>
      </c>
      <c r="AA77" s="38"/>
      <c r="AB77" s="38"/>
      <c r="AC77" s="38"/>
      <c r="AD77" s="370">
        <f t="shared" si="22"/>
        <v>0</v>
      </c>
      <c r="AE77" s="38"/>
      <c r="AF77" s="38"/>
      <c r="AG77" s="38"/>
      <c r="AH77" s="168">
        <f t="shared" si="17"/>
        <v>0</v>
      </c>
      <c r="AI77" s="171">
        <f t="shared" si="23"/>
        <v>0</v>
      </c>
    </row>
    <row r="78" spans="1:35" s="34" customFormat="1" ht="18" customHeight="1" x14ac:dyDescent="0.25">
      <c r="A78" s="231">
        <v>65</v>
      </c>
      <c r="B78" s="16" t="s">
        <v>195</v>
      </c>
      <c r="C78" s="17" t="s">
        <v>12</v>
      </c>
      <c r="D78" s="38"/>
      <c r="E78" s="38"/>
      <c r="F78" s="38"/>
      <c r="G78" s="144"/>
      <c r="H78" s="38"/>
      <c r="I78" s="38"/>
      <c r="J78" s="38"/>
      <c r="K78" s="38">
        <f t="shared" si="14"/>
        <v>0</v>
      </c>
      <c r="L78" s="38">
        <f t="shared" si="15"/>
        <v>0</v>
      </c>
      <c r="M78" s="352">
        <f t="shared" si="18"/>
        <v>0</v>
      </c>
      <c r="N78" s="38"/>
      <c r="O78" s="38"/>
      <c r="P78" s="38"/>
      <c r="Q78" s="144"/>
      <c r="R78" s="38"/>
      <c r="S78" s="38"/>
      <c r="T78" s="38"/>
      <c r="U78" s="38">
        <f t="shared" si="19"/>
        <v>0</v>
      </c>
      <c r="V78" s="38">
        <f t="shared" si="20"/>
        <v>0</v>
      </c>
      <c r="W78" s="166">
        <f t="shared" si="21"/>
        <v>0</v>
      </c>
      <c r="X78" s="38"/>
      <c r="Y78" s="38"/>
      <c r="Z78" s="206">
        <f t="shared" si="16"/>
        <v>0</v>
      </c>
      <c r="AA78" s="38"/>
      <c r="AB78" s="38"/>
      <c r="AC78" s="38"/>
      <c r="AD78" s="370">
        <f t="shared" si="22"/>
        <v>0</v>
      </c>
      <c r="AE78" s="38"/>
      <c r="AF78" s="38"/>
      <c r="AG78" s="38"/>
      <c r="AH78" s="168">
        <f t="shared" si="17"/>
        <v>0</v>
      </c>
      <c r="AI78" s="171">
        <f t="shared" si="23"/>
        <v>0</v>
      </c>
    </row>
    <row r="79" spans="1:35" s="34" customFormat="1" ht="18" customHeight="1" x14ac:dyDescent="0.25">
      <c r="A79" s="231"/>
      <c r="B79" s="269" t="s">
        <v>196</v>
      </c>
      <c r="C79" s="7"/>
      <c r="D79" s="38"/>
      <c r="E79" s="38"/>
      <c r="F79" s="38"/>
      <c r="G79" s="144"/>
      <c r="H79" s="38"/>
      <c r="I79" s="38"/>
      <c r="J79" s="38"/>
      <c r="K79" s="38">
        <f t="shared" si="14"/>
        <v>0</v>
      </c>
      <c r="L79" s="38">
        <f t="shared" si="15"/>
        <v>0</v>
      </c>
      <c r="M79" s="352">
        <f t="shared" si="18"/>
        <v>0</v>
      </c>
      <c r="N79" s="38"/>
      <c r="O79" s="38"/>
      <c r="P79" s="38"/>
      <c r="Q79" s="144"/>
      <c r="R79" s="38"/>
      <c r="S79" s="38"/>
      <c r="T79" s="38"/>
      <c r="U79" s="38">
        <f t="shared" si="19"/>
        <v>0</v>
      </c>
      <c r="V79" s="38">
        <f t="shared" si="20"/>
        <v>0</v>
      </c>
      <c r="W79" s="166">
        <f t="shared" si="21"/>
        <v>0</v>
      </c>
      <c r="X79" s="38"/>
      <c r="Y79" s="38"/>
      <c r="Z79" s="206">
        <f t="shared" si="16"/>
        <v>0</v>
      </c>
      <c r="AA79" s="38"/>
      <c r="AB79" s="38"/>
      <c r="AC79" s="38"/>
      <c r="AD79" s="370">
        <f t="shared" si="22"/>
        <v>0</v>
      </c>
      <c r="AE79" s="38"/>
      <c r="AF79" s="38"/>
      <c r="AG79" s="38"/>
      <c r="AH79" s="168">
        <f t="shared" si="17"/>
        <v>0</v>
      </c>
      <c r="AI79" s="171">
        <f t="shared" si="23"/>
        <v>0</v>
      </c>
    </row>
    <row r="80" spans="1:35" s="34" customFormat="1" ht="18" customHeight="1" x14ac:dyDescent="0.25">
      <c r="A80" s="231">
        <v>66</v>
      </c>
      <c r="B80" s="19" t="s">
        <v>66</v>
      </c>
      <c r="C80" s="20" t="s">
        <v>12</v>
      </c>
      <c r="D80" s="38"/>
      <c r="E80" s="38"/>
      <c r="F80" s="38"/>
      <c r="G80" s="144"/>
      <c r="H80" s="435">
        <v>2.0400000000000001E-2</v>
      </c>
      <c r="I80" s="38"/>
      <c r="J80" s="38"/>
      <c r="K80" s="38">
        <f t="shared" si="14"/>
        <v>2.0400000000000001E-2</v>
      </c>
      <c r="L80" s="38">
        <f t="shared" si="15"/>
        <v>0</v>
      </c>
      <c r="M80" s="352">
        <f t="shared" si="18"/>
        <v>2.0400000000000001E-2</v>
      </c>
      <c r="N80" s="38"/>
      <c r="O80" s="38"/>
      <c r="P80" s="38"/>
      <c r="Q80" s="144"/>
      <c r="R80" s="435">
        <v>2.0400000000000001E-2</v>
      </c>
      <c r="S80" s="38"/>
      <c r="T80" s="38"/>
      <c r="U80" s="38">
        <f t="shared" si="19"/>
        <v>2.0400000000000001E-2</v>
      </c>
      <c r="V80" s="38">
        <f t="shared" si="20"/>
        <v>0</v>
      </c>
      <c r="W80" s="166">
        <f t="shared" si="21"/>
        <v>2.0400000000000001E-2</v>
      </c>
      <c r="X80" s="38"/>
      <c r="Y80" s="206">
        <v>2.0400000000000001E-2</v>
      </c>
      <c r="Z80" s="206">
        <f t="shared" si="16"/>
        <v>2.0400000000000001E-2</v>
      </c>
      <c r="AA80" s="38"/>
      <c r="AB80" s="38"/>
      <c r="AC80" s="38"/>
      <c r="AD80" s="370">
        <f t="shared" si="22"/>
        <v>0</v>
      </c>
      <c r="AE80" s="38"/>
      <c r="AF80" s="38"/>
      <c r="AG80" s="38"/>
      <c r="AH80" s="168">
        <f t="shared" si="17"/>
        <v>0</v>
      </c>
      <c r="AI80" s="171">
        <f t="shared" si="23"/>
        <v>6.1200000000000004E-2</v>
      </c>
    </row>
    <row r="81" spans="1:35" s="34" customFormat="1" ht="18" customHeight="1" x14ac:dyDescent="0.25">
      <c r="A81" s="231">
        <v>67</v>
      </c>
      <c r="B81" s="19" t="s">
        <v>67</v>
      </c>
      <c r="C81" s="20" t="s">
        <v>12</v>
      </c>
      <c r="D81" s="38"/>
      <c r="E81" s="38"/>
      <c r="F81" s="38"/>
      <c r="G81" s="144"/>
      <c r="H81" s="38"/>
      <c r="I81" s="38"/>
      <c r="J81" s="38"/>
      <c r="K81" s="38">
        <f t="shared" si="14"/>
        <v>0</v>
      </c>
      <c r="L81" s="38">
        <f t="shared" si="15"/>
        <v>0</v>
      </c>
      <c r="M81" s="352">
        <f t="shared" si="18"/>
        <v>0</v>
      </c>
      <c r="N81" s="38"/>
      <c r="O81" s="38"/>
      <c r="P81" s="38"/>
      <c r="Q81" s="144"/>
      <c r="R81" s="38"/>
      <c r="S81" s="38"/>
      <c r="T81" s="38"/>
      <c r="U81" s="38">
        <f t="shared" si="19"/>
        <v>0</v>
      </c>
      <c r="V81" s="38">
        <f t="shared" si="20"/>
        <v>0</v>
      </c>
      <c r="W81" s="166">
        <f t="shared" si="21"/>
        <v>0</v>
      </c>
      <c r="X81" s="38"/>
      <c r="Y81" s="38"/>
      <c r="Z81" s="206">
        <f t="shared" si="16"/>
        <v>0</v>
      </c>
      <c r="AA81" s="38"/>
      <c r="AB81" s="38"/>
      <c r="AC81" s="38"/>
      <c r="AD81" s="370">
        <f t="shared" si="22"/>
        <v>0</v>
      </c>
      <c r="AE81" s="38"/>
      <c r="AF81" s="38"/>
      <c r="AG81" s="38"/>
      <c r="AH81" s="168">
        <f t="shared" si="17"/>
        <v>0</v>
      </c>
      <c r="AI81" s="171">
        <f t="shared" si="23"/>
        <v>0</v>
      </c>
    </row>
    <row r="82" spans="1:35" s="34" customFormat="1" ht="18" customHeight="1" x14ac:dyDescent="0.25">
      <c r="A82" s="231">
        <v>68</v>
      </c>
      <c r="B82" s="19" t="s">
        <v>68</v>
      </c>
      <c r="C82" s="20" t="s">
        <v>12</v>
      </c>
      <c r="D82" s="38"/>
      <c r="E82" s="38"/>
      <c r="F82" s="38"/>
      <c r="G82" s="144"/>
      <c r="H82" s="38"/>
      <c r="I82" s="38"/>
      <c r="J82" s="38"/>
      <c r="K82" s="38">
        <f t="shared" si="14"/>
        <v>0</v>
      </c>
      <c r="L82" s="38">
        <f t="shared" si="15"/>
        <v>0</v>
      </c>
      <c r="M82" s="352">
        <f t="shared" si="18"/>
        <v>0</v>
      </c>
      <c r="N82" s="38"/>
      <c r="O82" s="38"/>
      <c r="P82" s="38"/>
      <c r="Q82" s="144"/>
      <c r="R82" s="38"/>
      <c r="S82" s="38"/>
      <c r="T82" s="38"/>
      <c r="U82" s="38">
        <f t="shared" si="19"/>
        <v>0</v>
      </c>
      <c r="V82" s="38">
        <f t="shared" si="20"/>
        <v>0</v>
      </c>
      <c r="W82" s="166">
        <f t="shared" si="21"/>
        <v>0</v>
      </c>
      <c r="X82" s="38"/>
      <c r="Y82" s="38"/>
      <c r="Z82" s="206">
        <f t="shared" si="16"/>
        <v>0</v>
      </c>
      <c r="AA82" s="38"/>
      <c r="AB82" s="38"/>
      <c r="AC82" s="38"/>
      <c r="AD82" s="370">
        <f t="shared" si="22"/>
        <v>0</v>
      </c>
      <c r="AE82" s="38"/>
      <c r="AF82" s="38"/>
      <c r="AG82" s="38"/>
      <c r="AH82" s="168">
        <f t="shared" si="17"/>
        <v>0</v>
      </c>
      <c r="AI82" s="171">
        <f t="shared" si="23"/>
        <v>0</v>
      </c>
    </row>
    <row r="83" spans="1:35" s="34" customFormat="1" ht="18" customHeight="1" x14ac:dyDescent="0.25">
      <c r="A83" s="231">
        <v>69</v>
      </c>
      <c r="B83" s="16" t="s">
        <v>69</v>
      </c>
      <c r="C83" s="17" t="s">
        <v>12</v>
      </c>
      <c r="D83" s="38"/>
      <c r="E83" s="38"/>
      <c r="F83" s="38"/>
      <c r="G83" s="144"/>
      <c r="H83" s="38"/>
      <c r="I83" s="38"/>
      <c r="J83" s="38"/>
      <c r="K83" s="38">
        <f t="shared" si="14"/>
        <v>0</v>
      </c>
      <c r="L83" s="38">
        <f t="shared" si="15"/>
        <v>0</v>
      </c>
      <c r="M83" s="352">
        <f t="shared" si="18"/>
        <v>0</v>
      </c>
      <c r="N83" s="38"/>
      <c r="O83" s="38"/>
      <c r="P83" s="38"/>
      <c r="Q83" s="144"/>
      <c r="R83" s="38"/>
      <c r="S83" s="38"/>
      <c r="T83" s="38"/>
      <c r="U83" s="38">
        <f t="shared" si="19"/>
        <v>0</v>
      </c>
      <c r="V83" s="38">
        <f t="shared" si="20"/>
        <v>0</v>
      </c>
      <c r="W83" s="166">
        <f t="shared" si="21"/>
        <v>0</v>
      </c>
      <c r="X83" s="38"/>
      <c r="Y83" s="38"/>
      <c r="Z83" s="206">
        <f t="shared" si="16"/>
        <v>0</v>
      </c>
      <c r="AA83" s="38"/>
      <c r="AB83" s="38"/>
      <c r="AC83" s="38"/>
      <c r="AD83" s="370">
        <f t="shared" si="22"/>
        <v>0</v>
      </c>
      <c r="AE83" s="38"/>
      <c r="AF83" s="38"/>
      <c r="AG83" s="38"/>
      <c r="AH83" s="168">
        <f t="shared" si="17"/>
        <v>0</v>
      </c>
      <c r="AI83" s="171">
        <f t="shared" si="23"/>
        <v>0</v>
      </c>
    </row>
    <row r="84" spans="1:35" s="34" customFormat="1" ht="18" customHeight="1" x14ac:dyDescent="0.25">
      <c r="A84" s="231">
        <v>70</v>
      </c>
      <c r="B84" s="16" t="s">
        <v>70</v>
      </c>
      <c r="C84" s="17" t="s">
        <v>12</v>
      </c>
      <c r="D84" s="38"/>
      <c r="E84" s="38"/>
      <c r="F84" s="38"/>
      <c r="G84" s="144"/>
      <c r="H84" s="38"/>
      <c r="I84" s="38"/>
      <c r="J84" s="38"/>
      <c r="K84" s="38">
        <f t="shared" si="14"/>
        <v>0</v>
      </c>
      <c r="L84" s="38">
        <f t="shared" si="15"/>
        <v>0</v>
      </c>
      <c r="M84" s="352">
        <f t="shared" si="18"/>
        <v>0</v>
      </c>
      <c r="N84" s="38"/>
      <c r="O84" s="38"/>
      <c r="P84" s="38"/>
      <c r="Q84" s="144"/>
      <c r="R84" s="38"/>
      <c r="S84" s="38"/>
      <c r="T84" s="38"/>
      <c r="U84" s="38">
        <f t="shared" si="19"/>
        <v>0</v>
      </c>
      <c r="V84" s="38">
        <f t="shared" si="20"/>
        <v>0</v>
      </c>
      <c r="W84" s="166">
        <f t="shared" si="21"/>
        <v>0</v>
      </c>
      <c r="X84" s="38"/>
      <c r="Y84" s="38"/>
      <c r="Z84" s="206">
        <f t="shared" si="16"/>
        <v>0</v>
      </c>
      <c r="AA84" s="38"/>
      <c r="AB84" s="38"/>
      <c r="AC84" s="38"/>
      <c r="AD84" s="370">
        <f t="shared" si="22"/>
        <v>0</v>
      </c>
      <c r="AE84" s="38"/>
      <c r="AF84" s="38"/>
      <c r="AG84" s="38"/>
      <c r="AH84" s="168">
        <f t="shared" si="17"/>
        <v>0</v>
      </c>
      <c r="AI84" s="171">
        <f t="shared" si="23"/>
        <v>0</v>
      </c>
    </row>
    <row r="85" spans="1:35" s="34" customFormat="1" ht="18" customHeight="1" x14ac:dyDescent="0.25">
      <c r="A85" s="231">
        <v>71</v>
      </c>
      <c r="B85" s="22" t="s">
        <v>103</v>
      </c>
      <c r="C85" s="17" t="s">
        <v>12</v>
      </c>
      <c r="D85" s="38"/>
      <c r="E85" s="38"/>
      <c r="F85" s="38"/>
      <c r="G85" s="144"/>
      <c r="H85" s="38"/>
      <c r="I85" s="38"/>
      <c r="J85" s="38"/>
      <c r="K85" s="38">
        <f t="shared" si="14"/>
        <v>0</v>
      </c>
      <c r="L85" s="38">
        <f t="shared" si="15"/>
        <v>0</v>
      </c>
      <c r="M85" s="352">
        <f t="shared" si="18"/>
        <v>0</v>
      </c>
      <c r="N85" s="38"/>
      <c r="O85" s="38"/>
      <c r="P85" s="38"/>
      <c r="Q85" s="144"/>
      <c r="R85" s="38"/>
      <c r="S85" s="38"/>
      <c r="T85" s="38"/>
      <c r="U85" s="38">
        <f t="shared" si="19"/>
        <v>0</v>
      </c>
      <c r="V85" s="38">
        <f t="shared" si="20"/>
        <v>0</v>
      </c>
      <c r="W85" s="166">
        <f t="shared" si="21"/>
        <v>0</v>
      </c>
      <c r="X85" s="38"/>
      <c r="Y85" s="38"/>
      <c r="Z85" s="206">
        <f t="shared" si="16"/>
        <v>0</v>
      </c>
      <c r="AA85" s="38"/>
      <c r="AB85" s="38"/>
      <c r="AC85" s="38"/>
      <c r="AD85" s="370">
        <f t="shared" si="22"/>
        <v>0</v>
      </c>
      <c r="AE85" s="38"/>
      <c r="AF85" s="38"/>
      <c r="AG85" s="38"/>
      <c r="AH85" s="168">
        <f t="shared" si="17"/>
        <v>0</v>
      </c>
      <c r="AI85" s="171">
        <f t="shared" si="23"/>
        <v>0</v>
      </c>
    </row>
    <row r="86" spans="1:35" s="34" customFormat="1" ht="18" customHeight="1" x14ac:dyDescent="0.25">
      <c r="A86" s="231">
        <v>72</v>
      </c>
      <c r="B86" s="22" t="s">
        <v>111</v>
      </c>
      <c r="C86" s="17" t="s">
        <v>12</v>
      </c>
      <c r="D86" s="38"/>
      <c r="E86" s="38"/>
      <c r="F86" s="38"/>
      <c r="G86" s="144"/>
      <c r="H86" s="38"/>
      <c r="I86" s="38"/>
      <c r="J86" s="38"/>
      <c r="K86" s="38">
        <f t="shared" si="14"/>
        <v>0</v>
      </c>
      <c r="L86" s="38">
        <f t="shared" si="15"/>
        <v>0</v>
      </c>
      <c r="M86" s="352">
        <f t="shared" si="18"/>
        <v>0</v>
      </c>
      <c r="N86" s="38"/>
      <c r="O86" s="38"/>
      <c r="P86" s="38"/>
      <c r="Q86" s="144"/>
      <c r="R86" s="38"/>
      <c r="S86" s="38"/>
      <c r="T86" s="38"/>
      <c r="U86" s="38">
        <f t="shared" si="19"/>
        <v>0</v>
      </c>
      <c r="V86" s="38">
        <f t="shared" si="20"/>
        <v>0</v>
      </c>
      <c r="W86" s="166">
        <f t="shared" si="21"/>
        <v>0</v>
      </c>
      <c r="X86" s="38"/>
      <c r="Y86" s="38"/>
      <c r="Z86" s="206">
        <f t="shared" si="16"/>
        <v>0</v>
      </c>
      <c r="AA86" s="38"/>
      <c r="AB86" s="38"/>
      <c r="AC86" s="38"/>
      <c r="AD86" s="370">
        <f t="shared" si="22"/>
        <v>0</v>
      </c>
      <c r="AE86" s="38"/>
      <c r="AF86" s="38"/>
      <c r="AG86" s="38"/>
      <c r="AH86" s="168">
        <f t="shared" si="17"/>
        <v>0</v>
      </c>
      <c r="AI86" s="171">
        <f t="shared" si="23"/>
        <v>0</v>
      </c>
    </row>
    <row r="87" spans="1:35" s="34" customFormat="1" ht="18" customHeight="1" x14ac:dyDescent="0.25">
      <c r="A87" s="231">
        <v>73</v>
      </c>
      <c r="B87" s="22" t="s">
        <v>112</v>
      </c>
      <c r="C87" s="17" t="s">
        <v>12</v>
      </c>
      <c r="D87" s="38"/>
      <c r="E87" s="38"/>
      <c r="F87" s="38"/>
      <c r="G87" s="144"/>
      <c r="H87" s="38"/>
      <c r="I87" s="38"/>
      <c r="J87" s="38"/>
      <c r="K87" s="38">
        <f t="shared" si="14"/>
        <v>0</v>
      </c>
      <c r="L87" s="38">
        <f t="shared" si="15"/>
        <v>0</v>
      </c>
      <c r="M87" s="352">
        <f t="shared" si="18"/>
        <v>0</v>
      </c>
      <c r="N87" s="38"/>
      <c r="O87" s="38"/>
      <c r="P87" s="38"/>
      <c r="Q87" s="144"/>
      <c r="R87" s="38"/>
      <c r="S87" s="38"/>
      <c r="T87" s="38"/>
      <c r="U87" s="38">
        <f t="shared" si="19"/>
        <v>0</v>
      </c>
      <c r="V87" s="38">
        <f t="shared" si="20"/>
        <v>0</v>
      </c>
      <c r="W87" s="166">
        <f t="shared" si="21"/>
        <v>0</v>
      </c>
      <c r="X87" s="38"/>
      <c r="Y87" s="38"/>
      <c r="Z87" s="206">
        <f t="shared" si="16"/>
        <v>0</v>
      </c>
      <c r="AA87" s="38"/>
      <c r="AB87" s="38"/>
      <c r="AC87" s="38"/>
      <c r="AD87" s="370">
        <f t="shared" si="22"/>
        <v>0</v>
      </c>
      <c r="AE87" s="38"/>
      <c r="AF87" s="38"/>
      <c r="AG87" s="38"/>
      <c r="AH87" s="168">
        <f t="shared" si="17"/>
        <v>0</v>
      </c>
      <c r="AI87" s="171">
        <f t="shared" si="23"/>
        <v>0</v>
      </c>
    </row>
    <row r="88" spans="1:35" s="34" customFormat="1" ht="18" customHeight="1" x14ac:dyDescent="0.25">
      <c r="A88" s="231">
        <v>74</v>
      </c>
      <c r="B88" s="22" t="s">
        <v>199</v>
      </c>
      <c r="C88" s="23" t="s">
        <v>12</v>
      </c>
      <c r="D88" s="38"/>
      <c r="E88" s="38"/>
      <c r="F88" s="38"/>
      <c r="G88" s="144"/>
      <c r="H88" s="38"/>
      <c r="I88" s="38"/>
      <c r="J88" s="38"/>
      <c r="K88" s="38">
        <f t="shared" si="14"/>
        <v>0</v>
      </c>
      <c r="L88" s="38">
        <f t="shared" si="15"/>
        <v>0</v>
      </c>
      <c r="M88" s="352">
        <f t="shared" si="18"/>
        <v>0</v>
      </c>
      <c r="N88" s="38"/>
      <c r="O88" s="38"/>
      <c r="P88" s="38"/>
      <c r="Q88" s="144"/>
      <c r="R88" s="38"/>
      <c r="S88" s="38"/>
      <c r="T88" s="38"/>
      <c r="U88" s="38">
        <f t="shared" si="19"/>
        <v>0</v>
      </c>
      <c r="V88" s="38">
        <f t="shared" si="20"/>
        <v>0</v>
      </c>
      <c r="W88" s="166">
        <f t="shared" si="21"/>
        <v>0</v>
      </c>
      <c r="X88" s="38"/>
      <c r="Y88" s="38"/>
      <c r="Z88" s="206">
        <f t="shared" si="16"/>
        <v>0</v>
      </c>
      <c r="AA88" s="38"/>
      <c r="AB88" s="38"/>
      <c r="AC88" s="38"/>
      <c r="AD88" s="370">
        <f t="shared" si="22"/>
        <v>0</v>
      </c>
      <c r="AE88" s="38"/>
      <c r="AF88" s="38"/>
      <c r="AG88" s="38"/>
      <c r="AH88" s="168">
        <f t="shared" si="17"/>
        <v>0</v>
      </c>
      <c r="AI88" s="171">
        <f t="shared" si="23"/>
        <v>0</v>
      </c>
    </row>
    <row r="89" spans="1:35" s="34" customFormat="1" ht="18" customHeight="1" x14ac:dyDescent="0.25">
      <c r="A89" s="231">
        <v>75</v>
      </c>
      <c r="B89" s="22" t="s">
        <v>200</v>
      </c>
      <c r="C89" s="23" t="s">
        <v>12</v>
      </c>
      <c r="D89" s="38"/>
      <c r="E89" s="38"/>
      <c r="F89" s="38"/>
      <c r="G89" s="144"/>
      <c r="H89" s="38"/>
      <c r="I89" s="38"/>
      <c r="J89" s="38"/>
      <c r="K89" s="38">
        <f t="shared" si="14"/>
        <v>0</v>
      </c>
      <c r="L89" s="38">
        <f t="shared" si="15"/>
        <v>0</v>
      </c>
      <c r="M89" s="352">
        <f t="shared" si="18"/>
        <v>0</v>
      </c>
      <c r="N89" s="38"/>
      <c r="O89" s="38"/>
      <c r="P89" s="38"/>
      <c r="Q89" s="144"/>
      <c r="R89" s="38"/>
      <c r="S89" s="38"/>
      <c r="T89" s="38"/>
      <c r="U89" s="38">
        <f t="shared" si="19"/>
        <v>0</v>
      </c>
      <c r="V89" s="38">
        <f t="shared" si="20"/>
        <v>0</v>
      </c>
      <c r="W89" s="166">
        <f t="shared" si="21"/>
        <v>0</v>
      </c>
      <c r="X89" s="38"/>
      <c r="Y89" s="38"/>
      <c r="Z89" s="206">
        <f t="shared" si="16"/>
        <v>0</v>
      </c>
      <c r="AA89" s="38"/>
      <c r="AB89" s="38"/>
      <c r="AC89" s="38"/>
      <c r="AD89" s="370">
        <f t="shared" si="22"/>
        <v>0</v>
      </c>
      <c r="AE89" s="38"/>
      <c r="AF89" s="38"/>
      <c r="AG89" s="38"/>
      <c r="AH89" s="168">
        <f t="shared" si="17"/>
        <v>0</v>
      </c>
      <c r="AI89" s="171">
        <f t="shared" si="23"/>
        <v>0</v>
      </c>
    </row>
    <row r="90" spans="1:35" s="34" customFormat="1" ht="18" customHeight="1" x14ac:dyDescent="0.25">
      <c r="A90" s="234"/>
      <c r="B90" s="270" t="s">
        <v>206</v>
      </c>
      <c r="C90" s="20"/>
      <c r="D90" s="38"/>
      <c r="E90" s="38"/>
      <c r="F90" s="38"/>
      <c r="G90" s="144"/>
      <c r="H90" s="38"/>
      <c r="I90" s="38"/>
      <c r="J90" s="38"/>
      <c r="K90" s="38">
        <f t="shared" si="14"/>
        <v>0</v>
      </c>
      <c r="L90" s="38">
        <f t="shared" si="15"/>
        <v>0</v>
      </c>
      <c r="M90" s="352">
        <f t="shared" si="18"/>
        <v>0</v>
      </c>
      <c r="N90" s="38"/>
      <c r="O90" s="38"/>
      <c r="P90" s="38"/>
      <c r="Q90" s="144"/>
      <c r="R90" s="38"/>
      <c r="S90" s="38"/>
      <c r="T90" s="38"/>
      <c r="U90" s="38">
        <f t="shared" si="19"/>
        <v>0</v>
      </c>
      <c r="V90" s="38">
        <f t="shared" si="20"/>
        <v>0</v>
      </c>
      <c r="W90" s="166">
        <f t="shared" si="21"/>
        <v>0</v>
      </c>
      <c r="X90" s="38"/>
      <c r="Y90" s="38"/>
      <c r="Z90" s="206">
        <f t="shared" si="16"/>
        <v>0</v>
      </c>
      <c r="AA90" s="38"/>
      <c r="AB90" s="38"/>
      <c r="AC90" s="38"/>
      <c r="AD90" s="370">
        <f t="shared" si="22"/>
        <v>0</v>
      </c>
      <c r="AE90" s="38"/>
      <c r="AF90" s="38"/>
      <c r="AG90" s="38"/>
      <c r="AH90" s="168">
        <f t="shared" si="17"/>
        <v>0</v>
      </c>
      <c r="AI90" s="171">
        <f t="shared" si="23"/>
        <v>0</v>
      </c>
    </row>
    <row r="91" spans="1:35" s="34" customFormat="1" ht="18" customHeight="1" x14ac:dyDescent="0.25">
      <c r="A91" s="234">
        <v>76</v>
      </c>
      <c r="B91" s="19" t="s">
        <v>208</v>
      </c>
      <c r="C91" s="39" t="s">
        <v>45</v>
      </c>
      <c r="D91" s="38"/>
      <c r="E91" s="38"/>
      <c r="F91" s="38"/>
      <c r="G91" s="144"/>
      <c r="H91" s="38"/>
      <c r="I91" s="38"/>
      <c r="J91" s="38"/>
      <c r="K91" s="38">
        <f t="shared" si="14"/>
        <v>0</v>
      </c>
      <c r="L91" s="38">
        <f t="shared" si="15"/>
        <v>0</v>
      </c>
      <c r="M91" s="352">
        <f t="shared" si="18"/>
        <v>0</v>
      </c>
      <c r="N91" s="38"/>
      <c r="O91" s="38"/>
      <c r="P91" s="38"/>
      <c r="Q91" s="144"/>
      <c r="R91" s="38"/>
      <c r="S91" s="38"/>
      <c r="T91" s="38"/>
      <c r="U91" s="38">
        <f t="shared" si="19"/>
        <v>0</v>
      </c>
      <c r="V91" s="38">
        <f t="shared" si="20"/>
        <v>0</v>
      </c>
      <c r="W91" s="166">
        <f t="shared" si="21"/>
        <v>0</v>
      </c>
      <c r="X91" s="38"/>
      <c r="Y91" s="38"/>
      <c r="Z91" s="206">
        <f t="shared" si="16"/>
        <v>0</v>
      </c>
      <c r="AA91" s="38"/>
      <c r="AB91" s="38"/>
      <c r="AC91" s="38"/>
      <c r="AD91" s="370">
        <f t="shared" si="22"/>
        <v>0</v>
      </c>
      <c r="AE91" s="38"/>
      <c r="AF91" s="38"/>
      <c r="AG91" s="38"/>
      <c r="AH91" s="168">
        <f t="shared" si="17"/>
        <v>0</v>
      </c>
      <c r="AI91" s="171">
        <f t="shared" si="23"/>
        <v>0</v>
      </c>
    </row>
    <row r="92" spans="1:35" s="34" customFormat="1" ht="18" customHeight="1" x14ac:dyDescent="0.25">
      <c r="A92" s="234">
        <v>77</v>
      </c>
      <c r="B92" s="19" t="s">
        <v>207</v>
      </c>
      <c r="C92" s="39" t="s">
        <v>45</v>
      </c>
      <c r="D92" s="38"/>
      <c r="E92" s="38"/>
      <c r="F92" s="38"/>
      <c r="G92" s="144"/>
      <c r="H92" s="38"/>
      <c r="I92" s="38"/>
      <c r="J92" s="38"/>
      <c r="K92" s="38">
        <f t="shared" si="14"/>
        <v>0</v>
      </c>
      <c r="L92" s="38">
        <f t="shared" si="15"/>
        <v>0</v>
      </c>
      <c r="M92" s="352">
        <f t="shared" si="18"/>
        <v>0</v>
      </c>
      <c r="N92" s="38"/>
      <c r="O92" s="38"/>
      <c r="P92" s="38"/>
      <c r="Q92" s="144"/>
      <c r="R92" s="38"/>
      <c r="S92" s="38"/>
      <c r="T92" s="38"/>
      <c r="U92" s="38">
        <f t="shared" si="19"/>
        <v>0</v>
      </c>
      <c r="V92" s="38">
        <f t="shared" si="20"/>
        <v>0</v>
      </c>
      <c r="W92" s="166">
        <f t="shared" si="21"/>
        <v>0</v>
      </c>
      <c r="X92" s="38"/>
      <c r="Y92" s="38"/>
      <c r="Z92" s="206">
        <f t="shared" si="16"/>
        <v>0</v>
      </c>
      <c r="AA92" s="38"/>
      <c r="AB92" s="38"/>
      <c r="AC92" s="38"/>
      <c r="AD92" s="370">
        <f t="shared" si="22"/>
        <v>0</v>
      </c>
      <c r="AE92" s="38"/>
      <c r="AF92" s="38"/>
      <c r="AG92" s="38"/>
      <c r="AH92" s="168">
        <f t="shared" si="17"/>
        <v>0</v>
      </c>
      <c r="AI92" s="171">
        <f t="shared" si="23"/>
        <v>0</v>
      </c>
    </row>
    <row r="93" spans="1:35" s="34" customFormat="1" ht="18" customHeight="1" x14ac:dyDescent="0.25">
      <c r="A93" s="233"/>
      <c r="B93" s="270" t="s">
        <v>201</v>
      </c>
      <c r="C93" s="17"/>
      <c r="D93" s="38"/>
      <c r="E93" s="38"/>
      <c r="F93" s="38"/>
      <c r="G93" s="144"/>
      <c r="H93" s="38"/>
      <c r="I93" s="38"/>
      <c r="J93" s="38"/>
      <c r="K93" s="38">
        <f t="shared" si="14"/>
        <v>0</v>
      </c>
      <c r="L93" s="38">
        <f t="shared" si="15"/>
        <v>0</v>
      </c>
      <c r="M93" s="352">
        <f t="shared" si="18"/>
        <v>0</v>
      </c>
      <c r="N93" s="38"/>
      <c r="O93" s="38"/>
      <c r="P93" s="38"/>
      <c r="Q93" s="144"/>
      <c r="R93" s="38"/>
      <c r="S93" s="38"/>
      <c r="T93" s="38"/>
      <c r="U93" s="38">
        <f t="shared" si="19"/>
        <v>0</v>
      </c>
      <c r="V93" s="38">
        <f t="shared" si="20"/>
        <v>0</v>
      </c>
      <c r="W93" s="166">
        <f t="shared" si="21"/>
        <v>0</v>
      </c>
      <c r="X93" s="38"/>
      <c r="Y93" s="38"/>
      <c r="Z93" s="206">
        <f t="shared" si="16"/>
        <v>0</v>
      </c>
      <c r="AA93" s="38"/>
      <c r="AB93" s="38"/>
      <c r="AC93" s="38"/>
      <c r="AD93" s="370">
        <f t="shared" si="22"/>
        <v>0</v>
      </c>
      <c r="AE93" s="38"/>
      <c r="AF93" s="38"/>
      <c r="AG93" s="38"/>
      <c r="AH93" s="168">
        <f t="shared" si="17"/>
        <v>0</v>
      </c>
      <c r="AI93" s="171">
        <f t="shared" si="23"/>
        <v>0</v>
      </c>
    </row>
    <row r="94" spans="1:35" s="34" customFormat="1" ht="18" customHeight="1" x14ac:dyDescent="0.25">
      <c r="A94" s="234">
        <v>78</v>
      </c>
      <c r="B94" s="19" t="s">
        <v>0</v>
      </c>
      <c r="C94" s="17" t="s">
        <v>82</v>
      </c>
      <c r="D94" s="38"/>
      <c r="E94" s="38"/>
      <c r="F94" s="38"/>
      <c r="G94" s="144"/>
      <c r="H94" s="38"/>
      <c r="I94" s="38"/>
      <c r="J94" s="38"/>
      <c r="K94" s="38">
        <f t="shared" si="14"/>
        <v>0</v>
      </c>
      <c r="L94" s="38">
        <f t="shared" si="15"/>
        <v>0</v>
      </c>
      <c r="M94" s="352">
        <f t="shared" si="18"/>
        <v>0</v>
      </c>
      <c r="N94" s="38"/>
      <c r="O94" s="38"/>
      <c r="P94" s="38"/>
      <c r="Q94" s="144"/>
      <c r="R94" s="38"/>
      <c r="S94" s="38"/>
      <c r="T94" s="38"/>
      <c r="U94" s="38">
        <f t="shared" si="19"/>
        <v>0</v>
      </c>
      <c r="V94" s="38">
        <f t="shared" si="20"/>
        <v>0</v>
      </c>
      <c r="W94" s="166">
        <f t="shared" si="21"/>
        <v>0</v>
      </c>
      <c r="X94" s="38"/>
      <c r="Y94" s="38"/>
      <c r="Z94" s="206">
        <f t="shared" si="16"/>
        <v>0</v>
      </c>
      <c r="AA94" s="38"/>
      <c r="AB94" s="38"/>
      <c r="AC94" s="38"/>
      <c r="AD94" s="370">
        <f t="shared" si="22"/>
        <v>0</v>
      </c>
      <c r="AE94" s="38"/>
      <c r="AF94" s="38"/>
      <c r="AG94" s="38"/>
      <c r="AH94" s="168">
        <f t="shared" si="17"/>
        <v>0</v>
      </c>
      <c r="AI94" s="171">
        <f t="shared" si="23"/>
        <v>0</v>
      </c>
    </row>
    <row r="95" spans="1:35" s="34" customFormat="1" ht="18" customHeight="1" x14ac:dyDescent="0.25">
      <c r="A95" s="231">
        <v>79</v>
      </c>
      <c r="B95" s="19" t="s">
        <v>171</v>
      </c>
      <c r="C95" s="17" t="s">
        <v>12</v>
      </c>
      <c r="D95" s="38"/>
      <c r="E95" s="38"/>
      <c r="F95" s="38"/>
      <c r="G95" s="144"/>
      <c r="H95" s="38"/>
      <c r="I95" s="38"/>
      <c r="J95" s="38"/>
      <c r="K95" s="38">
        <f t="shared" si="14"/>
        <v>0</v>
      </c>
      <c r="L95" s="38">
        <f t="shared" si="15"/>
        <v>0</v>
      </c>
      <c r="M95" s="352">
        <f t="shared" si="18"/>
        <v>0</v>
      </c>
      <c r="N95" s="38"/>
      <c r="O95" s="38"/>
      <c r="P95" s="38"/>
      <c r="Q95" s="144"/>
      <c r="R95" s="38"/>
      <c r="S95" s="38"/>
      <c r="T95" s="38"/>
      <c r="U95" s="38">
        <f t="shared" si="19"/>
        <v>0</v>
      </c>
      <c r="V95" s="38">
        <f t="shared" si="20"/>
        <v>0</v>
      </c>
      <c r="W95" s="166">
        <f t="shared" si="21"/>
        <v>0</v>
      </c>
      <c r="X95" s="38"/>
      <c r="Y95" s="38"/>
      <c r="Z95" s="206">
        <f t="shared" si="16"/>
        <v>0</v>
      </c>
      <c r="AA95" s="38"/>
      <c r="AB95" s="38"/>
      <c r="AC95" s="38"/>
      <c r="AD95" s="370">
        <f t="shared" si="22"/>
        <v>0</v>
      </c>
      <c r="AE95" s="38"/>
      <c r="AF95" s="38"/>
      <c r="AG95" s="38"/>
      <c r="AH95" s="168">
        <f t="shared" si="17"/>
        <v>0</v>
      </c>
      <c r="AI95" s="171">
        <f t="shared" si="23"/>
        <v>0</v>
      </c>
    </row>
    <row r="96" spans="1:35" s="34" customFormat="1" ht="18" customHeight="1" x14ac:dyDescent="0.25">
      <c r="A96" s="234">
        <v>80</v>
      </c>
      <c r="B96" s="16" t="s">
        <v>81</v>
      </c>
      <c r="C96" s="17" t="s">
        <v>12</v>
      </c>
      <c r="D96" s="38"/>
      <c r="E96" s="38"/>
      <c r="F96" s="38"/>
      <c r="G96" s="144"/>
      <c r="H96" s="38"/>
      <c r="I96" s="38"/>
      <c r="J96" s="38"/>
      <c r="K96" s="38">
        <f t="shared" si="14"/>
        <v>0</v>
      </c>
      <c r="L96" s="38">
        <f t="shared" si="15"/>
        <v>0</v>
      </c>
      <c r="M96" s="352">
        <f t="shared" si="18"/>
        <v>0</v>
      </c>
      <c r="N96" s="38"/>
      <c r="O96" s="38"/>
      <c r="P96" s="38"/>
      <c r="Q96" s="144"/>
      <c r="R96" s="38"/>
      <c r="S96" s="38"/>
      <c r="T96" s="38"/>
      <c r="U96" s="38">
        <f t="shared" si="19"/>
        <v>0</v>
      </c>
      <c r="V96" s="38">
        <f t="shared" si="20"/>
        <v>0</v>
      </c>
      <c r="W96" s="166">
        <f t="shared" si="21"/>
        <v>0</v>
      </c>
      <c r="X96" s="38"/>
      <c r="Y96" s="38"/>
      <c r="Z96" s="206">
        <f t="shared" si="16"/>
        <v>0</v>
      </c>
      <c r="AA96" s="38"/>
      <c r="AB96" s="38"/>
      <c r="AC96" s="38"/>
      <c r="AD96" s="370">
        <f t="shared" si="22"/>
        <v>0</v>
      </c>
      <c r="AE96" s="38"/>
      <c r="AF96" s="38"/>
      <c r="AG96" s="38"/>
      <c r="AH96" s="168">
        <f t="shared" si="17"/>
        <v>0</v>
      </c>
      <c r="AI96" s="171">
        <f t="shared" si="23"/>
        <v>0</v>
      </c>
    </row>
    <row r="97" spans="1:492" s="34" customFormat="1" ht="18" customHeight="1" x14ac:dyDescent="0.25">
      <c r="A97" s="231">
        <v>81</v>
      </c>
      <c r="B97" s="28" t="s">
        <v>3</v>
      </c>
      <c r="C97" s="29" t="s">
        <v>12</v>
      </c>
      <c r="D97" s="38"/>
      <c r="E97" s="38"/>
      <c r="F97" s="38"/>
      <c r="G97" s="144"/>
      <c r="H97" s="38"/>
      <c r="I97" s="352"/>
      <c r="J97" s="38"/>
      <c r="K97" s="38">
        <f t="shared" si="14"/>
        <v>0</v>
      </c>
      <c r="L97" s="38">
        <f t="shared" si="15"/>
        <v>0</v>
      </c>
      <c r="M97" s="352">
        <f t="shared" si="18"/>
        <v>0</v>
      </c>
      <c r="N97" s="38"/>
      <c r="O97" s="38"/>
      <c r="P97" s="38"/>
      <c r="Q97" s="144"/>
      <c r="R97" s="38"/>
      <c r="S97" s="38"/>
      <c r="T97" s="38"/>
      <c r="U97" s="38">
        <f t="shared" si="19"/>
        <v>0</v>
      </c>
      <c r="V97" s="38">
        <f t="shared" si="20"/>
        <v>0</v>
      </c>
      <c r="W97" s="166">
        <f t="shared" si="21"/>
        <v>0</v>
      </c>
      <c r="X97" s="206">
        <v>0.02</v>
      </c>
      <c r="Y97" s="38"/>
      <c r="Z97" s="206">
        <f t="shared" si="16"/>
        <v>0.02</v>
      </c>
      <c r="AA97" s="38"/>
      <c r="AB97" s="38"/>
      <c r="AC97" s="38"/>
      <c r="AD97" s="370">
        <f t="shared" si="22"/>
        <v>0</v>
      </c>
      <c r="AE97" s="38"/>
      <c r="AF97" s="38"/>
      <c r="AG97" s="38"/>
      <c r="AH97" s="168">
        <f t="shared" si="17"/>
        <v>0</v>
      </c>
      <c r="AI97" s="171">
        <f t="shared" si="23"/>
        <v>0.02</v>
      </c>
    </row>
    <row r="98" spans="1:492" s="34" customFormat="1" ht="18" customHeight="1" x14ac:dyDescent="0.25">
      <c r="A98" s="234">
        <v>82</v>
      </c>
      <c r="B98" s="28" t="s">
        <v>203</v>
      </c>
      <c r="C98" s="29" t="s">
        <v>12</v>
      </c>
      <c r="D98" s="38"/>
      <c r="E98" s="38"/>
      <c r="F98" s="38"/>
      <c r="G98" s="144"/>
      <c r="H98" s="38"/>
      <c r="I98" s="38"/>
      <c r="J98" s="38"/>
      <c r="K98" s="38">
        <f t="shared" si="14"/>
        <v>0</v>
      </c>
      <c r="L98" s="38">
        <f t="shared" si="15"/>
        <v>0</v>
      </c>
      <c r="M98" s="352">
        <f t="shared" si="18"/>
        <v>0</v>
      </c>
      <c r="N98" s="38"/>
      <c r="O98" s="38"/>
      <c r="P98" s="38"/>
      <c r="Q98" s="144"/>
      <c r="R98" s="38"/>
      <c r="S98" s="38"/>
      <c r="T98" s="38"/>
      <c r="U98" s="38">
        <f t="shared" si="19"/>
        <v>0</v>
      </c>
      <c r="V98" s="38">
        <f t="shared" si="20"/>
        <v>0</v>
      </c>
      <c r="W98" s="166">
        <f t="shared" si="21"/>
        <v>0</v>
      </c>
      <c r="X98" s="38"/>
      <c r="Y98" s="38"/>
      <c r="Z98" s="206">
        <f t="shared" si="16"/>
        <v>0</v>
      </c>
      <c r="AA98" s="38"/>
      <c r="AB98" s="38"/>
      <c r="AC98" s="38"/>
      <c r="AD98" s="370">
        <f t="shared" si="22"/>
        <v>0</v>
      </c>
      <c r="AE98" s="38"/>
      <c r="AF98" s="38"/>
      <c r="AG98" s="38"/>
      <c r="AH98" s="168">
        <f t="shared" si="17"/>
        <v>0</v>
      </c>
      <c r="AI98" s="171">
        <f t="shared" si="23"/>
        <v>0</v>
      </c>
    </row>
    <row r="99" spans="1:492" s="34" customFormat="1" ht="18" customHeight="1" x14ac:dyDescent="0.25">
      <c r="A99" s="231">
        <v>83</v>
      </c>
      <c r="B99" s="28" t="s">
        <v>204</v>
      </c>
      <c r="C99" s="29" t="s">
        <v>12</v>
      </c>
      <c r="D99" s="38"/>
      <c r="E99" s="38"/>
      <c r="F99" s="38"/>
      <c r="G99" s="144"/>
      <c r="H99" s="38"/>
      <c r="I99" s="38"/>
      <c r="J99" s="38"/>
      <c r="K99" s="38">
        <f t="shared" si="14"/>
        <v>0</v>
      </c>
      <c r="L99" s="38">
        <f t="shared" si="15"/>
        <v>0</v>
      </c>
      <c r="M99" s="352">
        <f t="shared" si="18"/>
        <v>0</v>
      </c>
      <c r="N99" s="38"/>
      <c r="O99" s="38"/>
      <c r="P99" s="38"/>
      <c r="Q99" s="144"/>
      <c r="R99" s="38"/>
      <c r="S99" s="38"/>
      <c r="T99" s="38"/>
      <c r="U99" s="38">
        <f t="shared" si="19"/>
        <v>0</v>
      </c>
      <c r="V99" s="38">
        <f t="shared" si="20"/>
        <v>0</v>
      </c>
      <c r="W99" s="166">
        <f t="shared" si="21"/>
        <v>0</v>
      </c>
      <c r="X99" s="38"/>
      <c r="Y99" s="38"/>
      <c r="Z99" s="206">
        <f t="shared" si="16"/>
        <v>0</v>
      </c>
      <c r="AA99" s="38"/>
      <c r="AB99" s="38"/>
      <c r="AC99" s="38"/>
      <c r="AD99" s="370">
        <f t="shared" si="22"/>
        <v>0</v>
      </c>
      <c r="AE99" s="38"/>
      <c r="AF99" s="38"/>
      <c r="AG99" s="38"/>
      <c r="AH99" s="168">
        <f t="shared" si="17"/>
        <v>0</v>
      </c>
      <c r="AI99" s="171">
        <f t="shared" si="23"/>
        <v>0</v>
      </c>
    </row>
    <row r="100" spans="1:492" s="34" customFormat="1" ht="18" customHeight="1" x14ac:dyDescent="0.25">
      <c r="A100" s="234">
        <v>84</v>
      </c>
      <c r="B100" s="28" t="s">
        <v>180</v>
      </c>
      <c r="C100" s="29" t="s">
        <v>12</v>
      </c>
      <c r="D100" s="38"/>
      <c r="E100" s="38"/>
      <c r="F100" s="38"/>
      <c r="G100" s="144"/>
      <c r="H100" s="38"/>
      <c r="I100" s="38"/>
      <c r="J100" s="38"/>
      <c r="K100" s="38">
        <f t="shared" si="14"/>
        <v>0</v>
      </c>
      <c r="L100" s="38">
        <f t="shared" si="15"/>
        <v>0</v>
      </c>
      <c r="M100" s="352">
        <f t="shared" si="18"/>
        <v>0</v>
      </c>
      <c r="N100" s="38"/>
      <c r="O100" s="38"/>
      <c r="P100" s="38"/>
      <c r="Q100" s="144"/>
      <c r="R100" s="38"/>
      <c r="S100" s="38"/>
      <c r="T100" s="38"/>
      <c r="U100" s="38">
        <f t="shared" si="19"/>
        <v>0</v>
      </c>
      <c r="V100" s="38">
        <f t="shared" si="20"/>
        <v>0</v>
      </c>
      <c r="W100" s="166">
        <f t="shared" si="21"/>
        <v>0</v>
      </c>
      <c r="X100" s="38"/>
      <c r="Y100" s="38"/>
      <c r="Z100" s="206">
        <f t="shared" si="16"/>
        <v>0</v>
      </c>
      <c r="AA100" s="38"/>
      <c r="AB100" s="38"/>
      <c r="AC100" s="38"/>
      <c r="AD100" s="370">
        <f t="shared" si="22"/>
        <v>0</v>
      </c>
      <c r="AE100" s="38"/>
      <c r="AF100" s="38"/>
      <c r="AG100" s="38"/>
      <c r="AH100" s="168">
        <f t="shared" si="17"/>
        <v>0</v>
      </c>
      <c r="AI100" s="171">
        <f t="shared" si="23"/>
        <v>0</v>
      </c>
    </row>
    <row r="101" spans="1:492" s="34" customFormat="1" ht="18" customHeight="1" x14ac:dyDescent="0.25">
      <c r="A101" s="231">
        <v>85</v>
      </c>
      <c r="B101" s="51" t="s">
        <v>202</v>
      </c>
      <c r="C101" s="29" t="s">
        <v>12</v>
      </c>
      <c r="D101" s="38"/>
      <c r="E101" s="38"/>
      <c r="F101" s="38"/>
      <c r="G101" s="144"/>
      <c r="H101" s="38"/>
      <c r="I101" s="38"/>
      <c r="J101" s="38"/>
      <c r="K101" s="38">
        <f t="shared" si="14"/>
        <v>0</v>
      </c>
      <c r="L101" s="38">
        <f t="shared" si="15"/>
        <v>0</v>
      </c>
      <c r="M101" s="352">
        <f t="shared" si="18"/>
        <v>0</v>
      </c>
      <c r="N101" s="38"/>
      <c r="O101" s="38"/>
      <c r="P101" s="38"/>
      <c r="Q101" s="144"/>
      <c r="R101" s="38"/>
      <c r="S101" s="38"/>
      <c r="T101" s="38"/>
      <c r="U101" s="38">
        <f t="shared" si="19"/>
        <v>0</v>
      </c>
      <c r="V101" s="38">
        <f t="shared" si="20"/>
        <v>0</v>
      </c>
      <c r="W101" s="166">
        <f t="shared" si="21"/>
        <v>0</v>
      </c>
      <c r="X101" s="38"/>
      <c r="Y101" s="38"/>
      <c r="Z101" s="206">
        <f t="shared" si="16"/>
        <v>0</v>
      </c>
      <c r="AA101" s="38"/>
      <c r="AB101" s="38"/>
      <c r="AC101" s="38"/>
      <c r="AD101" s="370">
        <f t="shared" si="22"/>
        <v>0</v>
      </c>
      <c r="AE101" s="38"/>
      <c r="AF101" s="38"/>
      <c r="AG101" s="38"/>
      <c r="AH101" s="168">
        <f t="shared" si="17"/>
        <v>0</v>
      </c>
      <c r="AI101" s="171">
        <f t="shared" si="23"/>
        <v>0</v>
      </c>
    </row>
    <row r="102" spans="1:492" s="34" customFormat="1" ht="18" customHeight="1" x14ac:dyDescent="0.25">
      <c r="A102" s="234">
        <v>86</v>
      </c>
      <c r="B102" s="19" t="s">
        <v>205</v>
      </c>
      <c r="C102" s="29" t="s">
        <v>82</v>
      </c>
      <c r="D102" s="38"/>
      <c r="E102" s="38"/>
      <c r="F102" s="38"/>
      <c r="G102" s="144"/>
      <c r="H102" s="38"/>
      <c r="I102" s="38"/>
      <c r="J102" s="38"/>
      <c r="K102" s="38">
        <f t="shared" si="14"/>
        <v>0</v>
      </c>
      <c r="L102" s="38">
        <f t="shared" si="15"/>
        <v>0</v>
      </c>
      <c r="M102" s="352">
        <f t="shared" si="18"/>
        <v>0</v>
      </c>
      <c r="N102" s="38"/>
      <c r="O102" s="38"/>
      <c r="P102" s="38"/>
      <c r="Q102" s="144"/>
      <c r="R102" s="38"/>
      <c r="S102" s="38"/>
      <c r="T102" s="38"/>
      <c r="U102" s="38">
        <f t="shared" si="19"/>
        <v>0</v>
      </c>
      <c r="V102" s="38">
        <f t="shared" si="20"/>
        <v>0</v>
      </c>
      <c r="W102" s="166">
        <f t="shared" si="21"/>
        <v>0</v>
      </c>
      <c r="X102" s="38"/>
      <c r="Y102" s="38"/>
      <c r="Z102" s="206">
        <f t="shared" si="16"/>
        <v>0</v>
      </c>
      <c r="AA102" s="38"/>
      <c r="AB102" s="38"/>
      <c r="AC102" s="38"/>
      <c r="AD102" s="370">
        <f t="shared" si="22"/>
        <v>0</v>
      </c>
      <c r="AE102" s="38"/>
      <c r="AF102" s="38"/>
      <c r="AG102" s="38"/>
      <c r="AH102" s="168">
        <f t="shared" si="17"/>
        <v>0</v>
      </c>
      <c r="AI102" s="171">
        <f t="shared" si="23"/>
        <v>0</v>
      </c>
    </row>
    <row r="103" spans="1:492" s="34" customFormat="1" ht="18" customHeight="1" x14ac:dyDescent="0.25">
      <c r="A103" s="235"/>
      <c r="B103" s="271" t="s">
        <v>83</v>
      </c>
      <c r="C103" s="40"/>
      <c r="D103" s="147"/>
      <c r="E103" s="145"/>
      <c r="F103" s="145"/>
      <c r="G103" s="146"/>
      <c r="H103" s="147"/>
      <c r="I103" s="147"/>
      <c r="J103" s="147"/>
      <c r="K103" s="38">
        <f t="shared" ref="K103:K134" si="24">(E103+G103+H103+J103+D103+I103)*$K$5</f>
        <v>0</v>
      </c>
      <c r="L103" s="38">
        <f t="shared" ref="L103:L134" si="25">(F103+G103+H103+J103+D103+I103)*$L$5</f>
        <v>0</v>
      </c>
      <c r="M103" s="352">
        <f t="shared" si="18"/>
        <v>0</v>
      </c>
      <c r="N103" s="147"/>
      <c r="O103" s="145"/>
      <c r="P103" s="145"/>
      <c r="Q103" s="146"/>
      <c r="R103" s="147"/>
      <c r="S103" s="147"/>
      <c r="T103" s="147"/>
      <c r="U103" s="38">
        <f t="shared" si="19"/>
        <v>0</v>
      </c>
      <c r="V103" s="38">
        <f t="shared" si="20"/>
        <v>0</v>
      </c>
      <c r="W103" s="166">
        <f t="shared" si="21"/>
        <v>0</v>
      </c>
      <c r="X103" s="147"/>
      <c r="Y103" s="147"/>
      <c r="Z103" s="206">
        <f t="shared" ref="Z103:Z134" si="26">(X103+Y103)*$Z$5</f>
        <v>0</v>
      </c>
      <c r="AA103" s="147"/>
      <c r="AB103" s="147"/>
      <c r="AC103" s="147"/>
      <c r="AD103" s="370">
        <f t="shared" si="22"/>
        <v>0</v>
      </c>
      <c r="AE103" s="147"/>
      <c r="AF103" s="147"/>
      <c r="AG103" s="147"/>
      <c r="AH103" s="168">
        <f t="shared" ref="AH103:AH134" si="27">(AE103+AF103+AG103)*$AH$5</f>
        <v>0</v>
      </c>
      <c r="AI103" s="171">
        <f t="shared" si="23"/>
        <v>0</v>
      </c>
    </row>
    <row r="104" spans="1:492" s="34" customFormat="1" ht="18" customHeight="1" x14ac:dyDescent="0.25">
      <c r="A104" s="231">
        <v>87</v>
      </c>
      <c r="B104" s="16" t="s">
        <v>84</v>
      </c>
      <c r="C104" s="29" t="s">
        <v>12</v>
      </c>
      <c r="D104" s="38"/>
      <c r="E104" s="38"/>
      <c r="F104" s="38"/>
      <c r="G104" s="144"/>
      <c r="H104" s="38"/>
      <c r="I104" s="38"/>
      <c r="J104" s="38"/>
      <c r="K104" s="38">
        <f t="shared" si="24"/>
        <v>0</v>
      </c>
      <c r="L104" s="38">
        <f t="shared" si="25"/>
        <v>0</v>
      </c>
      <c r="M104" s="352">
        <f t="shared" si="18"/>
        <v>0</v>
      </c>
      <c r="N104" s="38"/>
      <c r="O104" s="38"/>
      <c r="P104" s="38"/>
      <c r="Q104" s="144"/>
      <c r="R104" s="38"/>
      <c r="S104" s="38"/>
      <c r="T104" s="38"/>
      <c r="U104" s="38">
        <f t="shared" si="19"/>
        <v>0</v>
      </c>
      <c r="V104" s="38">
        <f t="shared" si="20"/>
        <v>0</v>
      </c>
      <c r="W104" s="166">
        <f t="shared" si="21"/>
        <v>0</v>
      </c>
      <c r="X104" s="38"/>
      <c r="Y104" s="38"/>
      <c r="Z104" s="206">
        <f t="shared" si="26"/>
        <v>0</v>
      </c>
      <c r="AA104" s="38"/>
      <c r="AB104" s="38"/>
      <c r="AC104" s="38"/>
      <c r="AD104" s="370">
        <f t="shared" si="22"/>
        <v>0</v>
      </c>
      <c r="AE104" s="168">
        <f>43.75/1000</f>
        <v>4.3749999999999997E-2</v>
      </c>
      <c r="AF104" s="38"/>
      <c r="AG104" s="38"/>
      <c r="AH104" s="168">
        <f t="shared" si="27"/>
        <v>4.3749999999999997E-2</v>
      </c>
      <c r="AI104" s="171">
        <f t="shared" si="23"/>
        <v>4.3749999999999997E-2</v>
      </c>
    </row>
    <row r="105" spans="1:492" s="34" customFormat="1" ht="18" customHeight="1" x14ac:dyDescent="0.25">
      <c r="A105" s="235"/>
      <c r="B105" s="274">
        <v>4.8000000000000001E-2</v>
      </c>
      <c r="C105" s="39" t="s">
        <v>82</v>
      </c>
      <c r="D105" s="149"/>
      <c r="E105" s="149"/>
      <c r="F105" s="149"/>
      <c r="G105" s="149"/>
      <c r="H105" s="149"/>
      <c r="I105" s="149"/>
      <c r="J105" s="149"/>
      <c r="K105" s="38">
        <f t="shared" si="24"/>
        <v>0</v>
      </c>
      <c r="L105" s="38">
        <f t="shared" si="25"/>
        <v>0</v>
      </c>
      <c r="M105" s="352">
        <f t="shared" si="18"/>
        <v>0</v>
      </c>
      <c r="N105" s="149"/>
      <c r="O105" s="149"/>
      <c r="P105" s="149"/>
      <c r="Q105" s="149"/>
      <c r="R105" s="149"/>
      <c r="S105" s="149"/>
      <c r="T105" s="149"/>
      <c r="U105" s="38">
        <f t="shared" si="19"/>
        <v>0</v>
      </c>
      <c r="V105" s="38">
        <f t="shared" si="20"/>
        <v>0</v>
      </c>
      <c r="W105" s="166">
        <f t="shared" si="21"/>
        <v>0</v>
      </c>
      <c r="X105" s="150"/>
      <c r="Y105" s="149"/>
      <c r="Z105" s="206">
        <f t="shared" si="26"/>
        <v>0</v>
      </c>
      <c r="AA105" s="150"/>
      <c r="AB105" s="150"/>
      <c r="AC105" s="150"/>
      <c r="AD105" s="370">
        <f t="shared" si="22"/>
        <v>0</v>
      </c>
      <c r="AE105" s="150"/>
      <c r="AF105" s="194"/>
      <c r="AG105" s="150"/>
      <c r="AH105" s="168">
        <f t="shared" si="27"/>
        <v>0</v>
      </c>
      <c r="AI105" s="171">
        <f t="shared" si="23"/>
        <v>0</v>
      </c>
    </row>
    <row r="106" spans="1:492" s="44" customFormat="1" ht="15" x14ac:dyDescent="0.25">
      <c r="A106" s="236"/>
      <c r="B106" s="272" t="s">
        <v>209</v>
      </c>
      <c r="C106" s="35"/>
      <c r="D106" s="151"/>
      <c r="E106" s="38"/>
      <c r="F106" s="38"/>
      <c r="G106" s="38"/>
      <c r="H106" s="38"/>
      <c r="I106" s="38"/>
      <c r="J106" s="35"/>
      <c r="K106" s="38">
        <f t="shared" si="24"/>
        <v>0</v>
      </c>
      <c r="L106" s="38">
        <f t="shared" si="25"/>
        <v>0</v>
      </c>
      <c r="M106" s="352">
        <f t="shared" si="18"/>
        <v>0</v>
      </c>
      <c r="N106" s="151"/>
      <c r="O106" s="38"/>
      <c r="P106" s="38"/>
      <c r="Q106" s="38"/>
      <c r="R106" s="38"/>
      <c r="S106" s="38"/>
      <c r="T106" s="38"/>
      <c r="U106" s="38">
        <f t="shared" si="19"/>
        <v>0</v>
      </c>
      <c r="V106" s="38">
        <f t="shared" si="20"/>
        <v>0</v>
      </c>
      <c r="W106" s="166">
        <f t="shared" si="21"/>
        <v>0</v>
      </c>
      <c r="X106" s="148"/>
      <c r="Y106" s="38"/>
      <c r="Z106" s="206">
        <f t="shared" si="26"/>
        <v>0</v>
      </c>
      <c r="AA106" s="148"/>
      <c r="AB106" s="148"/>
      <c r="AC106" s="148"/>
      <c r="AD106" s="370">
        <f t="shared" si="22"/>
        <v>0</v>
      </c>
      <c r="AE106" s="148"/>
      <c r="AF106" s="38"/>
      <c r="AG106" s="148"/>
      <c r="AH106" s="168">
        <f t="shared" si="27"/>
        <v>0</v>
      </c>
      <c r="AI106" s="171">
        <f t="shared" si="23"/>
        <v>0</v>
      </c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  <c r="FP106" s="45"/>
      <c r="FQ106" s="45"/>
      <c r="FR106" s="45"/>
      <c r="FS106" s="45"/>
      <c r="FT106" s="45"/>
      <c r="FU106" s="45"/>
      <c r="FV106" s="45"/>
      <c r="FW106" s="45"/>
      <c r="FX106" s="45"/>
      <c r="FY106" s="45"/>
      <c r="FZ106" s="45"/>
      <c r="GA106" s="45"/>
      <c r="GB106" s="45"/>
      <c r="GC106" s="45"/>
      <c r="GD106" s="45"/>
      <c r="GE106" s="45"/>
      <c r="GF106" s="45"/>
      <c r="GG106" s="45"/>
      <c r="GH106" s="45"/>
      <c r="GI106" s="45"/>
      <c r="GJ106" s="45"/>
      <c r="GK106" s="45"/>
      <c r="GL106" s="45"/>
      <c r="GM106" s="45"/>
      <c r="GN106" s="45"/>
      <c r="GO106" s="45"/>
      <c r="GP106" s="45"/>
      <c r="GQ106" s="45"/>
      <c r="GR106" s="45"/>
      <c r="GS106" s="45"/>
      <c r="GT106" s="45"/>
      <c r="GU106" s="45"/>
      <c r="GV106" s="45"/>
      <c r="GW106" s="45"/>
      <c r="GX106" s="45"/>
      <c r="GY106" s="45"/>
      <c r="GZ106" s="45"/>
      <c r="HA106" s="45"/>
      <c r="HB106" s="45"/>
      <c r="HC106" s="45"/>
      <c r="HD106" s="45"/>
      <c r="HE106" s="45"/>
      <c r="HF106" s="45"/>
      <c r="HG106" s="45"/>
      <c r="HH106" s="45"/>
      <c r="HI106" s="45"/>
      <c r="HJ106" s="45"/>
      <c r="HK106" s="45"/>
      <c r="HL106" s="45"/>
      <c r="HM106" s="45"/>
      <c r="HN106" s="45"/>
      <c r="HO106" s="45"/>
      <c r="HP106" s="45"/>
      <c r="HQ106" s="45"/>
      <c r="HR106" s="45"/>
      <c r="HS106" s="45"/>
      <c r="HT106" s="45"/>
      <c r="HU106" s="45"/>
      <c r="HV106" s="45"/>
      <c r="HW106" s="45"/>
      <c r="HX106" s="45"/>
      <c r="HY106" s="45"/>
      <c r="HZ106" s="45"/>
      <c r="IA106" s="45"/>
      <c r="IB106" s="45"/>
      <c r="IC106" s="45"/>
      <c r="ID106" s="45"/>
      <c r="IE106" s="45"/>
      <c r="IF106" s="45"/>
      <c r="IG106" s="45"/>
      <c r="IH106" s="45"/>
      <c r="II106" s="45"/>
      <c r="IJ106" s="45"/>
      <c r="IK106" s="45"/>
      <c r="IL106" s="45"/>
      <c r="IM106" s="45"/>
      <c r="IN106" s="45"/>
      <c r="IO106" s="45"/>
      <c r="IP106" s="45"/>
      <c r="IQ106" s="45"/>
      <c r="IR106" s="45"/>
      <c r="IS106" s="45"/>
      <c r="IT106" s="45"/>
      <c r="IU106" s="45"/>
      <c r="IV106" s="45"/>
      <c r="IW106" s="45"/>
      <c r="IX106" s="45"/>
      <c r="IY106" s="45"/>
      <c r="IZ106" s="45"/>
      <c r="JA106" s="45"/>
      <c r="JB106" s="45"/>
      <c r="JC106" s="45"/>
      <c r="JD106" s="45"/>
      <c r="JE106" s="45"/>
      <c r="JF106" s="45"/>
      <c r="JG106" s="45"/>
      <c r="JH106" s="45"/>
      <c r="JI106" s="45"/>
      <c r="JJ106" s="45"/>
      <c r="JK106" s="45"/>
      <c r="JL106" s="45"/>
      <c r="JM106" s="45"/>
      <c r="JN106" s="45"/>
      <c r="JO106" s="45"/>
      <c r="JP106" s="45"/>
      <c r="JQ106" s="45"/>
      <c r="JR106" s="45"/>
      <c r="JS106" s="45"/>
      <c r="JT106" s="45"/>
      <c r="JU106" s="45"/>
      <c r="JV106" s="45"/>
      <c r="JW106" s="45"/>
      <c r="JX106" s="45"/>
      <c r="JY106" s="45"/>
      <c r="JZ106" s="45"/>
      <c r="KA106" s="45"/>
      <c r="KB106" s="45"/>
      <c r="KC106" s="45"/>
      <c r="KD106" s="45"/>
      <c r="KE106" s="45"/>
      <c r="KF106" s="45"/>
      <c r="KG106" s="45"/>
      <c r="KH106" s="45"/>
      <c r="KI106" s="45"/>
      <c r="KJ106" s="45"/>
      <c r="KK106" s="45"/>
      <c r="KL106" s="45"/>
      <c r="KM106" s="45"/>
      <c r="KN106" s="45"/>
      <c r="KO106" s="45"/>
      <c r="KP106" s="45"/>
      <c r="KQ106" s="45"/>
      <c r="KR106" s="45"/>
      <c r="KS106" s="45"/>
      <c r="KT106" s="45"/>
      <c r="KU106" s="45"/>
      <c r="KV106" s="45"/>
      <c r="KW106" s="45"/>
      <c r="KX106" s="45"/>
      <c r="KY106" s="45"/>
      <c r="KZ106" s="45"/>
      <c r="LA106" s="45"/>
      <c r="LB106" s="45"/>
      <c r="LC106" s="45"/>
      <c r="LD106" s="45"/>
      <c r="LE106" s="45"/>
      <c r="LF106" s="45"/>
      <c r="LG106" s="45"/>
      <c r="LH106" s="45"/>
      <c r="LI106" s="45"/>
      <c r="LJ106" s="45"/>
      <c r="LK106" s="45"/>
      <c r="LL106" s="45"/>
      <c r="LM106" s="45"/>
      <c r="LN106" s="45"/>
      <c r="LO106" s="45"/>
      <c r="LP106" s="45"/>
      <c r="LQ106" s="45"/>
      <c r="LR106" s="45"/>
      <c r="LS106" s="45"/>
      <c r="LT106" s="45"/>
      <c r="LU106" s="45"/>
      <c r="LV106" s="45"/>
      <c r="LW106" s="45"/>
      <c r="LX106" s="45"/>
      <c r="LY106" s="45"/>
      <c r="LZ106" s="45"/>
      <c r="MA106" s="45"/>
      <c r="MB106" s="45"/>
      <c r="MC106" s="45"/>
      <c r="MD106" s="45"/>
      <c r="ME106" s="45"/>
      <c r="MF106" s="45"/>
      <c r="MG106" s="45"/>
      <c r="MH106" s="45"/>
      <c r="MI106" s="45"/>
      <c r="MJ106" s="45"/>
      <c r="MK106" s="45"/>
      <c r="ML106" s="45"/>
      <c r="MM106" s="45"/>
      <c r="MN106" s="45"/>
      <c r="MO106" s="45"/>
      <c r="MP106" s="45"/>
      <c r="MQ106" s="45"/>
      <c r="MR106" s="45"/>
      <c r="MS106" s="45"/>
      <c r="MT106" s="45"/>
      <c r="MU106" s="45"/>
      <c r="MV106" s="45"/>
      <c r="MW106" s="45"/>
      <c r="MX106" s="45"/>
      <c r="MY106" s="45"/>
      <c r="MZ106" s="45"/>
      <c r="NA106" s="45"/>
      <c r="NB106" s="45"/>
      <c r="NC106" s="45"/>
      <c r="ND106" s="45"/>
      <c r="NE106" s="45"/>
      <c r="NF106" s="45"/>
      <c r="NG106" s="45"/>
      <c r="NH106" s="45"/>
      <c r="NI106" s="45"/>
      <c r="NJ106" s="45"/>
      <c r="NK106" s="45"/>
      <c r="NL106" s="45"/>
      <c r="NM106" s="45"/>
      <c r="NN106" s="45"/>
      <c r="NO106" s="45"/>
      <c r="NP106" s="45"/>
      <c r="NQ106" s="45"/>
      <c r="NR106" s="45"/>
      <c r="NS106" s="45"/>
      <c r="NT106" s="45"/>
      <c r="NU106" s="45"/>
      <c r="NV106" s="45"/>
      <c r="NW106" s="45"/>
      <c r="NX106" s="45"/>
      <c r="NY106" s="45"/>
      <c r="NZ106" s="45"/>
      <c r="OA106" s="45"/>
      <c r="OB106" s="45"/>
      <c r="OC106" s="45"/>
      <c r="OD106" s="45"/>
      <c r="OE106" s="45"/>
      <c r="OF106" s="45"/>
      <c r="OG106" s="45"/>
      <c r="OH106" s="45"/>
      <c r="OI106" s="45"/>
      <c r="OJ106" s="45"/>
      <c r="OK106" s="45"/>
      <c r="OL106" s="45"/>
      <c r="OM106" s="45"/>
      <c r="ON106" s="45"/>
      <c r="OO106" s="45"/>
      <c r="OP106" s="45"/>
      <c r="OQ106" s="45"/>
      <c r="OR106" s="45"/>
      <c r="OS106" s="45"/>
      <c r="OT106" s="45"/>
      <c r="OU106" s="45"/>
      <c r="OV106" s="45"/>
      <c r="OW106" s="45"/>
      <c r="OX106" s="45"/>
      <c r="OY106" s="45"/>
      <c r="OZ106" s="45"/>
      <c r="PA106" s="45"/>
      <c r="PB106" s="45"/>
      <c r="PC106" s="45"/>
      <c r="PD106" s="45"/>
      <c r="PE106" s="45"/>
      <c r="PF106" s="45"/>
      <c r="PG106" s="45"/>
      <c r="PH106" s="45"/>
      <c r="PI106" s="45"/>
      <c r="PJ106" s="45"/>
      <c r="PK106" s="45"/>
      <c r="PL106" s="45"/>
      <c r="PM106" s="45"/>
      <c r="PN106" s="45"/>
      <c r="PO106" s="45"/>
      <c r="PP106" s="45"/>
      <c r="PQ106" s="45"/>
      <c r="PR106" s="45"/>
      <c r="PS106" s="45"/>
      <c r="PT106" s="45"/>
      <c r="PU106" s="45"/>
      <c r="PV106" s="45"/>
      <c r="PW106" s="45"/>
      <c r="PX106" s="45"/>
      <c r="PY106" s="45"/>
      <c r="PZ106" s="45"/>
      <c r="QA106" s="45"/>
      <c r="QB106" s="45"/>
      <c r="QC106" s="45"/>
      <c r="QD106" s="45"/>
      <c r="QE106" s="45"/>
      <c r="QF106" s="45"/>
      <c r="QG106" s="45"/>
      <c r="QH106" s="45"/>
      <c r="QI106" s="45"/>
      <c r="QJ106" s="45"/>
      <c r="QK106" s="45"/>
      <c r="QL106" s="45"/>
      <c r="QM106" s="45"/>
      <c r="QN106" s="45"/>
      <c r="QO106" s="45"/>
      <c r="QP106" s="45"/>
      <c r="QQ106" s="45"/>
      <c r="QR106" s="45"/>
      <c r="QS106" s="45"/>
      <c r="QT106" s="45"/>
      <c r="QU106" s="45"/>
      <c r="QV106" s="45"/>
      <c r="QW106" s="45"/>
      <c r="QX106" s="45"/>
      <c r="QY106" s="45"/>
      <c r="QZ106" s="45"/>
      <c r="RA106" s="45"/>
      <c r="RB106" s="45"/>
      <c r="RC106" s="45"/>
      <c r="RD106" s="45"/>
      <c r="RE106" s="45"/>
      <c r="RF106" s="45"/>
      <c r="RG106" s="45"/>
      <c r="RH106" s="45"/>
      <c r="RI106" s="45"/>
      <c r="RJ106" s="45"/>
      <c r="RK106" s="45"/>
      <c r="RL106" s="45"/>
      <c r="RM106" s="45"/>
      <c r="RN106" s="45"/>
      <c r="RO106" s="45"/>
      <c r="RP106" s="45"/>
      <c r="RQ106" s="45"/>
      <c r="RR106" s="45"/>
      <c r="RS106" s="45"/>
      <c r="RT106" s="45"/>
      <c r="RU106" s="45"/>
      <c r="RV106" s="45"/>
      <c r="RW106" s="45"/>
      <c r="RX106" s="45"/>
    </row>
    <row r="107" spans="1:492" s="34" customFormat="1" ht="18" customHeight="1" x14ac:dyDescent="0.25">
      <c r="A107" s="231">
        <v>88</v>
      </c>
      <c r="B107" s="19" t="s">
        <v>71</v>
      </c>
      <c r="C107" s="20" t="s">
        <v>12</v>
      </c>
      <c r="D107" s="38"/>
      <c r="E107" s="38"/>
      <c r="F107" s="144"/>
      <c r="G107" s="144"/>
      <c r="H107" s="38"/>
      <c r="I107" s="38"/>
      <c r="J107" s="35"/>
      <c r="K107" s="38">
        <f t="shared" si="24"/>
        <v>0</v>
      </c>
      <c r="L107" s="38">
        <f t="shared" si="25"/>
        <v>0</v>
      </c>
      <c r="M107" s="352">
        <f t="shared" si="18"/>
        <v>0</v>
      </c>
      <c r="N107" s="38"/>
      <c r="O107" s="38"/>
      <c r="P107" s="144"/>
      <c r="Q107" s="144"/>
      <c r="R107" s="38"/>
      <c r="S107" s="38"/>
      <c r="T107" s="38"/>
      <c r="U107" s="38">
        <f t="shared" si="19"/>
        <v>0</v>
      </c>
      <c r="V107" s="38">
        <f t="shared" si="20"/>
        <v>0</v>
      </c>
      <c r="W107" s="166">
        <f t="shared" si="21"/>
        <v>0</v>
      </c>
      <c r="X107" s="38"/>
      <c r="Y107" s="38"/>
      <c r="Z107" s="206">
        <f t="shared" si="26"/>
        <v>0</v>
      </c>
      <c r="AA107" s="38"/>
      <c r="AB107" s="38"/>
      <c r="AC107" s="38"/>
      <c r="AD107" s="370">
        <f t="shared" si="22"/>
        <v>0</v>
      </c>
      <c r="AE107" s="38"/>
      <c r="AF107" s="38"/>
      <c r="AG107" s="38"/>
      <c r="AH107" s="168">
        <f t="shared" si="27"/>
        <v>0</v>
      </c>
      <c r="AI107" s="171">
        <f t="shared" si="23"/>
        <v>0</v>
      </c>
    </row>
    <row r="108" spans="1:492" s="34" customFormat="1" ht="18" customHeight="1" x14ac:dyDescent="0.25">
      <c r="A108" s="231">
        <v>89</v>
      </c>
      <c r="B108" s="24" t="s">
        <v>104</v>
      </c>
      <c r="C108" s="25" t="s">
        <v>12</v>
      </c>
      <c r="D108" s="38"/>
      <c r="E108" s="38"/>
      <c r="F108" s="144"/>
      <c r="G108" s="144"/>
      <c r="H108" s="38"/>
      <c r="I108" s="38"/>
      <c r="J108" s="35"/>
      <c r="K108" s="38">
        <f t="shared" si="24"/>
        <v>0</v>
      </c>
      <c r="L108" s="38">
        <f t="shared" si="25"/>
        <v>0</v>
      </c>
      <c r="M108" s="352">
        <f t="shared" si="18"/>
        <v>0</v>
      </c>
      <c r="N108" s="38"/>
      <c r="O108" s="38"/>
      <c r="P108" s="144"/>
      <c r="Q108" s="144"/>
      <c r="R108" s="38"/>
      <c r="S108" s="38"/>
      <c r="T108" s="38"/>
      <c r="U108" s="38">
        <f t="shared" si="19"/>
        <v>0</v>
      </c>
      <c r="V108" s="38">
        <f t="shared" si="20"/>
        <v>0</v>
      </c>
      <c r="W108" s="166">
        <f t="shared" si="21"/>
        <v>0</v>
      </c>
      <c r="X108" s="38"/>
      <c r="Y108" s="38"/>
      <c r="Z108" s="206">
        <f t="shared" si="26"/>
        <v>0</v>
      </c>
      <c r="AA108" s="38"/>
      <c r="AB108" s="38"/>
      <c r="AC108" s="38"/>
      <c r="AD108" s="370">
        <f t="shared" si="22"/>
        <v>0</v>
      </c>
      <c r="AE108" s="38"/>
      <c r="AF108" s="38"/>
      <c r="AG108" s="38"/>
      <c r="AH108" s="168">
        <f t="shared" si="27"/>
        <v>0</v>
      </c>
      <c r="AI108" s="171">
        <f t="shared" si="23"/>
        <v>0</v>
      </c>
    </row>
    <row r="109" spans="1:492" s="34" customFormat="1" ht="18" customHeight="1" x14ac:dyDescent="0.25">
      <c r="A109" s="231">
        <v>90</v>
      </c>
      <c r="B109" s="24" t="s">
        <v>80</v>
      </c>
      <c r="C109" s="25" t="s">
        <v>12</v>
      </c>
      <c r="D109" s="38"/>
      <c r="E109" s="38"/>
      <c r="F109" s="144"/>
      <c r="G109" s="144"/>
      <c r="H109" s="38"/>
      <c r="I109" s="38"/>
      <c r="J109" s="35"/>
      <c r="K109" s="38">
        <f t="shared" si="24"/>
        <v>0</v>
      </c>
      <c r="L109" s="38">
        <f t="shared" si="25"/>
        <v>0</v>
      </c>
      <c r="M109" s="352">
        <f t="shared" si="18"/>
        <v>0</v>
      </c>
      <c r="N109" s="38"/>
      <c r="O109" s="38"/>
      <c r="P109" s="144"/>
      <c r="Q109" s="144"/>
      <c r="R109" s="38"/>
      <c r="S109" s="38"/>
      <c r="T109" s="38"/>
      <c r="U109" s="38">
        <f t="shared" si="19"/>
        <v>0</v>
      </c>
      <c r="V109" s="38">
        <f t="shared" si="20"/>
        <v>0</v>
      </c>
      <c r="W109" s="166">
        <f t="shared" si="21"/>
        <v>0</v>
      </c>
      <c r="X109" s="38"/>
      <c r="Y109" s="38"/>
      <c r="Z109" s="206">
        <f t="shared" si="26"/>
        <v>0</v>
      </c>
      <c r="AA109" s="38"/>
      <c r="AB109" s="38"/>
      <c r="AC109" s="38"/>
      <c r="AD109" s="370">
        <f t="shared" si="22"/>
        <v>0</v>
      </c>
      <c r="AE109" s="38"/>
      <c r="AF109" s="38"/>
      <c r="AG109" s="38"/>
      <c r="AH109" s="168">
        <f t="shared" si="27"/>
        <v>0</v>
      </c>
      <c r="AI109" s="171">
        <f t="shared" si="23"/>
        <v>0</v>
      </c>
    </row>
    <row r="110" spans="1:492" s="34" customFormat="1" ht="18" customHeight="1" x14ac:dyDescent="0.25">
      <c r="A110" s="231">
        <v>91</v>
      </c>
      <c r="B110" s="16" t="s">
        <v>105</v>
      </c>
      <c r="C110" s="25" t="s">
        <v>12</v>
      </c>
      <c r="D110" s="38"/>
      <c r="E110" s="38"/>
      <c r="F110" s="144"/>
      <c r="G110" s="144"/>
      <c r="H110" s="38"/>
      <c r="I110" s="38"/>
      <c r="J110" s="35"/>
      <c r="K110" s="38">
        <f t="shared" si="24"/>
        <v>0</v>
      </c>
      <c r="L110" s="38">
        <f t="shared" si="25"/>
        <v>0</v>
      </c>
      <c r="M110" s="352">
        <f t="shared" si="18"/>
        <v>0</v>
      </c>
      <c r="N110" s="38"/>
      <c r="O110" s="38"/>
      <c r="P110" s="144"/>
      <c r="Q110" s="144"/>
      <c r="R110" s="38"/>
      <c r="S110" s="38"/>
      <c r="T110" s="38"/>
      <c r="U110" s="38">
        <f t="shared" si="19"/>
        <v>0</v>
      </c>
      <c r="V110" s="38">
        <f t="shared" si="20"/>
        <v>0</v>
      </c>
      <c r="W110" s="166">
        <f t="shared" si="21"/>
        <v>0</v>
      </c>
      <c r="X110" s="38"/>
      <c r="Y110" s="38"/>
      <c r="Z110" s="206">
        <f t="shared" si="26"/>
        <v>0</v>
      </c>
      <c r="AA110" s="38"/>
      <c r="AB110" s="38"/>
      <c r="AC110" s="38"/>
      <c r="AD110" s="370">
        <f t="shared" si="22"/>
        <v>0</v>
      </c>
      <c r="AE110" s="38"/>
      <c r="AF110" s="38"/>
      <c r="AG110" s="38"/>
      <c r="AH110" s="168">
        <f t="shared" si="27"/>
        <v>0</v>
      </c>
      <c r="AI110" s="171">
        <f t="shared" si="23"/>
        <v>0</v>
      </c>
    </row>
    <row r="111" spans="1:492" s="34" customFormat="1" ht="18" customHeight="1" x14ac:dyDescent="0.25">
      <c r="A111" s="231">
        <v>92</v>
      </c>
      <c r="B111" s="16" t="s">
        <v>106</v>
      </c>
      <c r="C111" s="25" t="s">
        <v>12</v>
      </c>
      <c r="D111" s="38"/>
      <c r="E111" s="38"/>
      <c r="F111" s="144"/>
      <c r="G111" s="144"/>
      <c r="H111" s="38"/>
      <c r="I111" s="38"/>
      <c r="J111" s="35"/>
      <c r="K111" s="38">
        <f t="shared" si="24"/>
        <v>0</v>
      </c>
      <c r="L111" s="38">
        <f t="shared" si="25"/>
        <v>0</v>
      </c>
      <c r="M111" s="352">
        <f t="shared" si="18"/>
        <v>0</v>
      </c>
      <c r="N111" s="38"/>
      <c r="O111" s="38"/>
      <c r="P111" s="144"/>
      <c r="Q111" s="144"/>
      <c r="R111" s="38"/>
      <c r="S111" s="38"/>
      <c r="T111" s="38"/>
      <c r="U111" s="38">
        <f t="shared" si="19"/>
        <v>0</v>
      </c>
      <c r="V111" s="38">
        <f t="shared" si="20"/>
        <v>0</v>
      </c>
      <c r="W111" s="166">
        <f t="shared" si="21"/>
        <v>0</v>
      </c>
      <c r="X111" s="38"/>
      <c r="Y111" s="38"/>
      <c r="Z111" s="206">
        <f t="shared" si="26"/>
        <v>0</v>
      </c>
      <c r="AA111" s="38"/>
      <c r="AB111" s="38"/>
      <c r="AC111" s="38"/>
      <c r="AD111" s="370">
        <f t="shared" si="22"/>
        <v>0</v>
      </c>
      <c r="AE111" s="38"/>
      <c r="AF111" s="38"/>
      <c r="AG111" s="38"/>
      <c r="AH111" s="168">
        <f t="shared" si="27"/>
        <v>0</v>
      </c>
      <c r="AI111" s="171">
        <f t="shared" si="23"/>
        <v>0</v>
      </c>
    </row>
    <row r="112" spans="1:492" s="34" customFormat="1" ht="18" customHeight="1" x14ac:dyDescent="0.25">
      <c r="A112" s="231">
        <v>93</v>
      </c>
      <c r="B112" s="24" t="s">
        <v>110</v>
      </c>
      <c r="C112" s="25" t="s">
        <v>12</v>
      </c>
      <c r="D112" s="38"/>
      <c r="E112" s="38"/>
      <c r="F112" s="144"/>
      <c r="G112" s="144"/>
      <c r="H112" s="38"/>
      <c r="I112" s="38"/>
      <c r="J112" s="35"/>
      <c r="K112" s="38">
        <f t="shared" si="24"/>
        <v>0</v>
      </c>
      <c r="L112" s="38">
        <f t="shared" si="25"/>
        <v>0</v>
      </c>
      <c r="M112" s="352">
        <f t="shared" si="18"/>
        <v>0</v>
      </c>
      <c r="N112" s="38"/>
      <c r="O112" s="38"/>
      <c r="P112" s="144"/>
      <c r="Q112" s="144"/>
      <c r="R112" s="38"/>
      <c r="S112" s="38"/>
      <c r="T112" s="38"/>
      <c r="U112" s="38">
        <f t="shared" si="19"/>
        <v>0</v>
      </c>
      <c r="V112" s="38">
        <f t="shared" si="20"/>
        <v>0</v>
      </c>
      <c r="W112" s="166">
        <f t="shared" si="21"/>
        <v>0</v>
      </c>
      <c r="X112" s="38"/>
      <c r="Y112" s="38"/>
      <c r="Z112" s="206">
        <f t="shared" si="26"/>
        <v>0</v>
      </c>
      <c r="AA112" s="38"/>
      <c r="AB112" s="38"/>
      <c r="AC112" s="38"/>
      <c r="AD112" s="370">
        <f t="shared" si="22"/>
        <v>0</v>
      </c>
      <c r="AE112" s="38"/>
      <c r="AF112" s="38"/>
      <c r="AG112" s="38"/>
      <c r="AH112" s="168">
        <f t="shared" si="27"/>
        <v>0</v>
      </c>
      <c r="AI112" s="171">
        <f t="shared" si="23"/>
        <v>0</v>
      </c>
    </row>
    <row r="113" spans="1:35" s="34" customFormat="1" ht="18" customHeight="1" x14ac:dyDescent="0.25">
      <c r="A113" s="231">
        <v>94</v>
      </c>
      <c r="B113" s="24" t="s">
        <v>79</v>
      </c>
      <c r="C113" s="25" t="s">
        <v>12</v>
      </c>
      <c r="D113" s="38"/>
      <c r="E113" s="38"/>
      <c r="F113" s="144"/>
      <c r="G113" s="144"/>
      <c r="H113" s="38"/>
      <c r="I113" s="38"/>
      <c r="J113" s="35"/>
      <c r="K113" s="38">
        <f t="shared" si="24"/>
        <v>0</v>
      </c>
      <c r="L113" s="38">
        <f t="shared" si="25"/>
        <v>0</v>
      </c>
      <c r="M113" s="352">
        <f t="shared" si="18"/>
        <v>0</v>
      </c>
      <c r="N113" s="38"/>
      <c r="O113" s="38"/>
      <c r="P113" s="144"/>
      <c r="Q113" s="144"/>
      <c r="R113" s="38"/>
      <c r="S113" s="38"/>
      <c r="T113" s="38"/>
      <c r="U113" s="38">
        <f t="shared" si="19"/>
        <v>0</v>
      </c>
      <c r="V113" s="38">
        <f t="shared" si="20"/>
        <v>0</v>
      </c>
      <c r="W113" s="166">
        <f t="shared" si="21"/>
        <v>0</v>
      </c>
      <c r="X113" s="38"/>
      <c r="Y113" s="38"/>
      <c r="Z113" s="206">
        <f t="shared" si="26"/>
        <v>0</v>
      </c>
      <c r="AA113" s="38"/>
      <c r="AB113" s="38"/>
      <c r="AC113" s="38"/>
      <c r="AD113" s="370">
        <f t="shared" si="22"/>
        <v>0</v>
      </c>
      <c r="AE113" s="38"/>
      <c r="AF113" s="38"/>
      <c r="AG113" s="38"/>
      <c r="AH113" s="168">
        <f t="shared" si="27"/>
        <v>0</v>
      </c>
      <c r="AI113" s="171">
        <f t="shared" si="23"/>
        <v>0</v>
      </c>
    </row>
    <row r="114" spans="1:35" s="34" customFormat="1" ht="18" customHeight="1" x14ac:dyDescent="0.25">
      <c r="A114" s="231"/>
      <c r="B114" s="269" t="s">
        <v>61</v>
      </c>
      <c r="C114" s="7"/>
      <c r="D114" s="38"/>
      <c r="E114" s="38"/>
      <c r="F114" s="38"/>
      <c r="G114" s="144"/>
      <c r="H114" s="38"/>
      <c r="I114" s="38"/>
      <c r="J114" s="38"/>
      <c r="K114" s="38">
        <f t="shared" si="24"/>
        <v>0</v>
      </c>
      <c r="L114" s="38">
        <f t="shared" si="25"/>
        <v>0</v>
      </c>
      <c r="M114" s="352">
        <f t="shared" si="18"/>
        <v>0</v>
      </c>
      <c r="N114" s="38"/>
      <c r="O114" s="38"/>
      <c r="P114" s="38"/>
      <c r="Q114" s="144"/>
      <c r="R114" s="38"/>
      <c r="S114" s="38"/>
      <c r="T114" s="38"/>
      <c r="U114" s="38">
        <f t="shared" si="19"/>
        <v>0</v>
      </c>
      <c r="V114" s="38">
        <f t="shared" si="20"/>
        <v>0</v>
      </c>
      <c r="W114" s="166">
        <f t="shared" si="21"/>
        <v>0</v>
      </c>
      <c r="X114" s="38"/>
      <c r="Y114" s="38"/>
      <c r="Z114" s="206">
        <f t="shared" si="26"/>
        <v>0</v>
      </c>
      <c r="AA114" s="38"/>
      <c r="AB114" s="38"/>
      <c r="AC114" s="38"/>
      <c r="AD114" s="370">
        <f t="shared" si="22"/>
        <v>0</v>
      </c>
      <c r="AE114" s="38"/>
      <c r="AF114" s="38"/>
      <c r="AG114" s="38"/>
      <c r="AH114" s="168">
        <f t="shared" si="27"/>
        <v>0</v>
      </c>
      <c r="AI114" s="171">
        <f t="shared" si="23"/>
        <v>0</v>
      </c>
    </row>
    <row r="115" spans="1:35" s="34" customFormat="1" ht="18" customHeight="1" x14ac:dyDescent="0.25">
      <c r="A115" s="231">
        <v>95</v>
      </c>
      <c r="B115" s="16" t="s">
        <v>1</v>
      </c>
      <c r="C115" s="17" t="s">
        <v>12</v>
      </c>
      <c r="D115" s="38"/>
      <c r="E115" s="38"/>
      <c r="F115" s="38"/>
      <c r="G115" s="144"/>
      <c r="H115" s="38"/>
      <c r="I115" s="38"/>
      <c r="J115" s="38"/>
      <c r="K115" s="38">
        <f t="shared" si="24"/>
        <v>0</v>
      </c>
      <c r="L115" s="38">
        <f t="shared" si="25"/>
        <v>0</v>
      </c>
      <c r="M115" s="352">
        <f t="shared" si="18"/>
        <v>0</v>
      </c>
      <c r="N115" s="38"/>
      <c r="O115" s="38"/>
      <c r="P115" s="38"/>
      <c r="Q115" s="144"/>
      <c r="R115" s="38"/>
      <c r="S115" s="38"/>
      <c r="T115" s="38"/>
      <c r="U115" s="38">
        <f t="shared" si="19"/>
        <v>0</v>
      </c>
      <c r="V115" s="38">
        <f t="shared" si="20"/>
        <v>0</v>
      </c>
      <c r="W115" s="166">
        <f t="shared" si="21"/>
        <v>0</v>
      </c>
      <c r="X115" s="38"/>
      <c r="Y115" s="38"/>
      <c r="Z115" s="206">
        <f t="shared" si="26"/>
        <v>0</v>
      </c>
      <c r="AA115" s="38"/>
      <c r="AB115" s="38"/>
      <c r="AC115" s="38"/>
      <c r="AD115" s="370">
        <f t="shared" si="22"/>
        <v>0</v>
      </c>
      <c r="AE115" s="38"/>
      <c r="AF115" s="38"/>
      <c r="AG115" s="38"/>
      <c r="AH115" s="168">
        <f t="shared" si="27"/>
        <v>0</v>
      </c>
      <c r="AI115" s="171">
        <f t="shared" si="23"/>
        <v>0</v>
      </c>
    </row>
    <row r="116" spans="1:35" s="34" customFormat="1" ht="18" customHeight="1" x14ac:dyDescent="0.25">
      <c r="A116" s="231">
        <v>96</v>
      </c>
      <c r="B116" s="19" t="s">
        <v>62</v>
      </c>
      <c r="C116" s="20" t="s">
        <v>12</v>
      </c>
      <c r="D116" s="38"/>
      <c r="E116" s="38"/>
      <c r="F116" s="38"/>
      <c r="G116" s="144"/>
      <c r="H116" s="38"/>
      <c r="I116" s="38"/>
      <c r="J116" s="38"/>
      <c r="K116" s="38">
        <f t="shared" si="24"/>
        <v>0</v>
      </c>
      <c r="L116" s="38">
        <f t="shared" si="25"/>
        <v>0</v>
      </c>
      <c r="M116" s="352">
        <f t="shared" si="18"/>
        <v>0</v>
      </c>
      <c r="N116" s="38"/>
      <c r="O116" s="38"/>
      <c r="P116" s="38"/>
      <c r="Q116" s="144"/>
      <c r="R116" s="38"/>
      <c r="S116" s="38"/>
      <c r="T116" s="38"/>
      <c r="U116" s="38">
        <f t="shared" si="19"/>
        <v>0</v>
      </c>
      <c r="V116" s="38">
        <f t="shared" si="20"/>
        <v>0</v>
      </c>
      <c r="W116" s="166">
        <f t="shared" si="21"/>
        <v>0</v>
      </c>
      <c r="X116" s="38"/>
      <c r="Y116" s="38"/>
      <c r="Z116" s="206">
        <f t="shared" si="26"/>
        <v>0</v>
      </c>
      <c r="AA116" s="38"/>
      <c r="AB116" s="38"/>
      <c r="AC116" s="38"/>
      <c r="AD116" s="370">
        <f t="shared" si="22"/>
        <v>0</v>
      </c>
      <c r="AE116" s="38"/>
      <c r="AF116" s="38"/>
      <c r="AG116" s="38"/>
      <c r="AH116" s="168">
        <f t="shared" si="27"/>
        <v>0</v>
      </c>
      <c r="AI116" s="171">
        <f t="shared" si="23"/>
        <v>0</v>
      </c>
    </row>
    <row r="117" spans="1:35" s="34" customFormat="1" ht="18" customHeight="1" x14ac:dyDescent="0.25">
      <c r="A117" s="231">
        <v>97</v>
      </c>
      <c r="B117" s="19" t="s">
        <v>90</v>
      </c>
      <c r="C117" s="20" t="s">
        <v>12</v>
      </c>
      <c r="D117" s="38"/>
      <c r="E117" s="38"/>
      <c r="F117" s="38"/>
      <c r="G117" s="144"/>
      <c r="H117" s="38"/>
      <c r="I117" s="38"/>
      <c r="J117" s="38"/>
      <c r="K117" s="38">
        <f t="shared" si="24"/>
        <v>0</v>
      </c>
      <c r="L117" s="38">
        <f t="shared" si="25"/>
        <v>0</v>
      </c>
      <c r="M117" s="352">
        <f t="shared" si="18"/>
        <v>0</v>
      </c>
      <c r="N117" s="38"/>
      <c r="O117" s="38"/>
      <c r="P117" s="38"/>
      <c r="Q117" s="144"/>
      <c r="R117" s="38"/>
      <c r="S117" s="38"/>
      <c r="T117" s="38"/>
      <c r="U117" s="38">
        <f t="shared" si="19"/>
        <v>0</v>
      </c>
      <c r="V117" s="38">
        <f t="shared" si="20"/>
        <v>0</v>
      </c>
      <c r="W117" s="166">
        <f t="shared" si="21"/>
        <v>0</v>
      </c>
      <c r="X117" s="38"/>
      <c r="Y117" s="38"/>
      <c r="Z117" s="206">
        <f t="shared" si="26"/>
        <v>0</v>
      </c>
      <c r="AA117" s="38"/>
      <c r="AB117" s="38"/>
      <c r="AC117" s="38"/>
      <c r="AD117" s="370">
        <f t="shared" si="22"/>
        <v>0</v>
      </c>
      <c r="AE117" s="38"/>
      <c r="AF117" s="38"/>
      <c r="AG117" s="38"/>
      <c r="AH117" s="168">
        <f t="shared" si="27"/>
        <v>0</v>
      </c>
      <c r="AI117" s="171">
        <f t="shared" si="23"/>
        <v>0</v>
      </c>
    </row>
    <row r="118" spans="1:35" s="34" customFormat="1" ht="18" customHeight="1" x14ac:dyDescent="0.25">
      <c r="A118" s="231">
        <v>98</v>
      </c>
      <c r="B118" s="19" t="s">
        <v>63</v>
      </c>
      <c r="C118" s="20" t="s">
        <v>12</v>
      </c>
      <c r="D118" s="38"/>
      <c r="E118" s="38"/>
      <c r="F118" s="38"/>
      <c r="G118" s="144"/>
      <c r="H118" s="38"/>
      <c r="I118" s="38"/>
      <c r="J118" s="38"/>
      <c r="K118" s="38">
        <f t="shared" si="24"/>
        <v>0</v>
      </c>
      <c r="L118" s="38">
        <f t="shared" si="25"/>
        <v>0</v>
      </c>
      <c r="M118" s="352">
        <f t="shared" si="18"/>
        <v>0</v>
      </c>
      <c r="N118" s="38"/>
      <c r="O118" s="38"/>
      <c r="P118" s="38"/>
      <c r="Q118" s="144"/>
      <c r="R118" s="38"/>
      <c r="S118" s="38"/>
      <c r="T118" s="38"/>
      <c r="U118" s="38">
        <f t="shared" si="19"/>
        <v>0</v>
      </c>
      <c r="V118" s="38">
        <f t="shared" si="20"/>
        <v>0</v>
      </c>
      <c r="W118" s="166">
        <f t="shared" si="21"/>
        <v>0</v>
      </c>
      <c r="X118" s="38"/>
      <c r="Y118" s="38"/>
      <c r="Z118" s="206">
        <f t="shared" si="26"/>
        <v>0</v>
      </c>
      <c r="AA118" s="38"/>
      <c r="AB118" s="38"/>
      <c r="AC118" s="38"/>
      <c r="AD118" s="370">
        <f t="shared" si="22"/>
        <v>0</v>
      </c>
      <c r="AE118" s="38"/>
      <c r="AF118" s="38"/>
      <c r="AG118" s="38"/>
      <c r="AH118" s="168">
        <f t="shared" si="27"/>
        <v>0</v>
      </c>
      <c r="AI118" s="171">
        <f t="shared" si="23"/>
        <v>0</v>
      </c>
    </row>
    <row r="119" spans="1:35" s="34" customFormat="1" ht="15.75" customHeight="1" x14ac:dyDescent="0.25">
      <c r="A119" s="231">
        <v>99</v>
      </c>
      <c r="B119" s="16" t="s">
        <v>64</v>
      </c>
      <c r="C119" s="17" t="s">
        <v>12</v>
      </c>
      <c r="D119" s="38"/>
      <c r="E119" s="38"/>
      <c r="F119" s="38"/>
      <c r="G119" s="144"/>
      <c r="H119" s="38"/>
      <c r="I119" s="38"/>
      <c r="J119" s="38"/>
      <c r="K119" s="38">
        <f t="shared" si="24"/>
        <v>0</v>
      </c>
      <c r="L119" s="38">
        <f t="shared" si="25"/>
        <v>0</v>
      </c>
      <c r="M119" s="352">
        <f t="shared" si="18"/>
        <v>0</v>
      </c>
      <c r="N119" s="38"/>
      <c r="O119" s="38"/>
      <c r="P119" s="38"/>
      <c r="Q119" s="144"/>
      <c r="R119" s="38"/>
      <c r="S119" s="38"/>
      <c r="T119" s="38"/>
      <c r="U119" s="38">
        <f t="shared" si="19"/>
        <v>0</v>
      </c>
      <c r="V119" s="38">
        <f t="shared" si="20"/>
        <v>0</v>
      </c>
      <c r="W119" s="166">
        <f t="shared" si="21"/>
        <v>0</v>
      </c>
      <c r="X119" s="38"/>
      <c r="Y119" s="38"/>
      <c r="Z119" s="206">
        <f t="shared" si="26"/>
        <v>0</v>
      </c>
      <c r="AA119" s="38"/>
      <c r="AB119" s="38"/>
      <c r="AC119" s="38"/>
      <c r="AD119" s="370">
        <f t="shared" si="22"/>
        <v>0</v>
      </c>
      <c r="AE119" s="38"/>
      <c r="AF119" s="38"/>
      <c r="AG119" s="38"/>
      <c r="AH119" s="168">
        <f t="shared" si="27"/>
        <v>0</v>
      </c>
      <c r="AI119" s="171">
        <f t="shared" si="23"/>
        <v>0</v>
      </c>
    </row>
    <row r="120" spans="1:35" s="34" customFormat="1" ht="18" customHeight="1" x14ac:dyDescent="0.25">
      <c r="A120" s="231">
        <v>100</v>
      </c>
      <c r="B120" s="16" t="s">
        <v>65</v>
      </c>
      <c r="C120" s="17" t="s">
        <v>12</v>
      </c>
      <c r="D120" s="38"/>
      <c r="E120" s="38"/>
      <c r="F120" s="38"/>
      <c r="G120" s="144"/>
      <c r="H120" s="38"/>
      <c r="I120" s="38"/>
      <c r="J120" s="38"/>
      <c r="K120" s="38">
        <f t="shared" si="24"/>
        <v>0</v>
      </c>
      <c r="L120" s="38">
        <f t="shared" si="25"/>
        <v>0</v>
      </c>
      <c r="M120" s="352">
        <f t="shared" si="18"/>
        <v>0</v>
      </c>
      <c r="N120" s="38"/>
      <c r="O120" s="38"/>
      <c r="P120" s="38"/>
      <c r="Q120" s="144"/>
      <c r="R120" s="38"/>
      <c r="S120" s="38"/>
      <c r="T120" s="391">
        <v>0.1</v>
      </c>
      <c r="U120" s="38">
        <f t="shared" si="19"/>
        <v>0</v>
      </c>
      <c r="V120" s="38">
        <f t="shared" si="20"/>
        <v>0</v>
      </c>
      <c r="W120" s="166">
        <f t="shared" si="21"/>
        <v>0</v>
      </c>
      <c r="X120" s="38"/>
      <c r="Y120" s="38"/>
      <c r="Z120" s="206">
        <f t="shared" si="26"/>
        <v>0</v>
      </c>
      <c r="AA120" s="38"/>
      <c r="AB120" s="38"/>
      <c r="AC120" s="38"/>
      <c r="AD120" s="370">
        <f t="shared" si="22"/>
        <v>0</v>
      </c>
      <c r="AE120" s="38"/>
      <c r="AF120" s="38"/>
      <c r="AG120" s="38"/>
      <c r="AH120" s="168">
        <f t="shared" si="27"/>
        <v>0</v>
      </c>
      <c r="AI120" s="171">
        <f t="shared" si="23"/>
        <v>0</v>
      </c>
    </row>
    <row r="121" spans="1:35" s="34" customFormat="1" ht="18" customHeight="1" x14ac:dyDescent="0.25">
      <c r="A121" s="231"/>
      <c r="B121" s="269" t="s">
        <v>120</v>
      </c>
      <c r="C121" s="7"/>
      <c r="D121" s="38"/>
      <c r="E121" s="38"/>
      <c r="F121" s="38"/>
      <c r="G121" s="144"/>
      <c r="H121" s="38"/>
      <c r="I121" s="38"/>
      <c r="J121" s="38"/>
      <c r="K121" s="38">
        <f t="shared" si="24"/>
        <v>0</v>
      </c>
      <c r="L121" s="38">
        <f t="shared" si="25"/>
        <v>0</v>
      </c>
      <c r="M121" s="352">
        <f t="shared" si="18"/>
        <v>0</v>
      </c>
      <c r="N121" s="38"/>
      <c r="O121" s="38"/>
      <c r="P121" s="38"/>
      <c r="Q121" s="144"/>
      <c r="R121" s="38"/>
      <c r="S121" s="38"/>
      <c r="T121" s="38"/>
      <c r="U121" s="38">
        <f t="shared" si="19"/>
        <v>0</v>
      </c>
      <c r="V121" s="38">
        <f t="shared" si="20"/>
        <v>0</v>
      </c>
      <c r="W121" s="166">
        <f t="shared" si="21"/>
        <v>0</v>
      </c>
      <c r="X121" s="38"/>
      <c r="Y121" s="38"/>
      <c r="Z121" s="206">
        <f t="shared" si="26"/>
        <v>0</v>
      </c>
      <c r="AA121" s="38"/>
      <c r="AB121" s="38"/>
      <c r="AC121" s="38"/>
      <c r="AD121" s="370">
        <f t="shared" si="22"/>
        <v>0</v>
      </c>
      <c r="AE121" s="38"/>
      <c r="AF121" s="38"/>
      <c r="AG121" s="38"/>
      <c r="AH121" s="168">
        <f t="shared" si="27"/>
        <v>0</v>
      </c>
      <c r="AI121" s="171">
        <f t="shared" si="23"/>
        <v>0</v>
      </c>
    </row>
    <row r="122" spans="1:35" s="34" customFormat="1" ht="18" customHeight="1" x14ac:dyDescent="0.25">
      <c r="A122" s="231">
        <v>101</v>
      </c>
      <c r="B122" s="16" t="s">
        <v>72</v>
      </c>
      <c r="C122" s="25" t="s">
        <v>12</v>
      </c>
      <c r="D122" s="38"/>
      <c r="E122" s="38"/>
      <c r="F122" s="38"/>
      <c r="G122" s="144"/>
      <c r="H122" s="38"/>
      <c r="I122" s="38"/>
      <c r="J122" s="38"/>
      <c r="K122" s="38">
        <f t="shared" si="24"/>
        <v>0</v>
      </c>
      <c r="L122" s="38">
        <f t="shared" si="25"/>
        <v>0</v>
      </c>
      <c r="M122" s="352">
        <f t="shared" si="18"/>
        <v>0</v>
      </c>
      <c r="N122" s="38"/>
      <c r="O122" s="38"/>
      <c r="P122" s="38"/>
      <c r="Q122" s="144"/>
      <c r="R122" s="38"/>
      <c r="S122" s="38"/>
      <c r="T122" s="38"/>
      <c r="U122" s="38">
        <f t="shared" si="19"/>
        <v>0</v>
      </c>
      <c r="V122" s="38">
        <f t="shared" si="20"/>
        <v>0</v>
      </c>
      <c r="W122" s="166">
        <f t="shared" si="21"/>
        <v>0</v>
      </c>
      <c r="X122" s="38"/>
      <c r="Y122" s="38"/>
      <c r="Z122" s="206">
        <f t="shared" si="26"/>
        <v>0</v>
      </c>
      <c r="AA122" s="38"/>
      <c r="AB122" s="38"/>
      <c r="AC122" s="38"/>
      <c r="AD122" s="370">
        <f t="shared" si="22"/>
        <v>0</v>
      </c>
      <c r="AE122" s="168">
        <f>62.5/1000</f>
        <v>6.25E-2</v>
      </c>
      <c r="AF122" s="38"/>
      <c r="AG122" s="38"/>
      <c r="AH122" s="168">
        <f t="shared" si="27"/>
        <v>6.25E-2</v>
      </c>
      <c r="AI122" s="171">
        <f t="shared" si="23"/>
        <v>6.25E-2</v>
      </c>
    </row>
    <row r="123" spans="1:35" s="34" customFormat="1" ht="18" customHeight="1" x14ac:dyDescent="0.25">
      <c r="A123" s="231">
        <v>102</v>
      </c>
      <c r="B123" s="16" t="s">
        <v>73</v>
      </c>
      <c r="C123" s="25" t="s">
        <v>12</v>
      </c>
      <c r="D123" s="38"/>
      <c r="E123" s="38"/>
      <c r="F123" s="38"/>
      <c r="G123" s="144"/>
      <c r="H123" s="38"/>
      <c r="I123" s="38"/>
      <c r="J123" s="38"/>
      <c r="K123" s="38">
        <f t="shared" si="24"/>
        <v>0</v>
      </c>
      <c r="L123" s="38">
        <f t="shared" si="25"/>
        <v>0</v>
      </c>
      <c r="M123" s="352">
        <f t="shared" si="18"/>
        <v>0</v>
      </c>
      <c r="N123" s="38"/>
      <c r="O123" s="38"/>
      <c r="P123" s="38"/>
      <c r="Q123" s="144"/>
      <c r="R123" s="38"/>
      <c r="S123" s="38"/>
      <c r="T123" s="38"/>
      <c r="U123" s="38">
        <f t="shared" si="19"/>
        <v>0</v>
      </c>
      <c r="V123" s="38">
        <f t="shared" si="20"/>
        <v>0</v>
      </c>
      <c r="W123" s="166">
        <f t="shared" si="21"/>
        <v>0</v>
      </c>
      <c r="X123" s="38"/>
      <c r="Y123" s="38"/>
      <c r="Z123" s="206">
        <f t="shared" si="26"/>
        <v>0</v>
      </c>
      <c r="AA123" s="38"/>
      <c r="AB123" s="38"/>
      <c r="AC123" s="38"/>
      <c r="AD123" s="370">
        <f t="shared" si="22"/>
        <v>0</v>
      </c>
      <c r="AE123" s="168">
        <f>40/1000</f>
        <v>0.04</v>
      </c>
      <c r="AF123" s="38"/>
      <c r="AG123" s="38"/>
      <c r="AH123" s="168">
        <f t="shared" si="27"/>
        <v>0.04</v>
      </c>
      <c r="AI123" s="171">
        <f t="shared" si="23"/>
        <v>0.04</v>
      </c>
    </row>
    <row r="124" spans="1:35" s="34" customFormat="1" ht="18" customHeight="1" x14ac:dyDescent="0.25">
      <c r="A124" s="231">
        <v>103</v>
      </c>
      <c r="B124" s="16" t="s">
        <v>74</v>
      </c>
      <c r="C124" s="25" t="s">
        <v>12</v>
      </c>
      <c r="D124" s="38"/>
      <c r="E124" s="435">
        <v>2.4E-2</v>
      </c>
      <c r="F124" s="38"/>
      <c r="G124" s="144"/>
      <c r="H124" s="38"/>
      <c r="I124" s="38"/>
      <c r="J124" s="38"/>
      <c r="K124" s="38">
        <f t="shared" si="24"/>
        <v>2.4E-2</v>
      </c>
      <c r="L124" s="38">
        <f t="shared" si="25"/>
        <v>0</v>
      </c>
      <c r="M124" s="352">
        <f t="shared" si="18"/>
        <v>2.4E-2</v>
      </c>
      <c r="N124" s="38"/>
      <c r="O124" s="435">
        <v>2.4E-2</v>
      </c>
      <c r="P124" s="38"/>
      <c r="Q124" s="144"/>
      <c r="R124" s="38"/>
      <c r="S124" s="38"/>
      <c r="T124" s="38"/>
      <c r="U124" s="38">
        <f t="shared" si="19"/>
        <v>2.4E-2</v>
      </c>
      <c r="V124" s="38">
        <f t="shared" si="20"/>
        <v>0</v>
      </c>
      <c r="W124" s="166">
        <f t="shared" si="21"/>
        <v>2.4E-2</v>
      </c>
      <c r="X124" s="38"/>
      <c r="Y124" s="38"/>
      <c r="Z124" s="206">
        <f t="shared" si="26"/>
        <v>0</v>
      </c>
      <c r="AA124" s="38"/>
      <c r="AB124" s="38"/>
      <c r="AC124" s="38"/>
      <c r="AD124" s="370">
        <f t="shared" si="22"/>
        <v>0</v>
      </c>
      <c r="AE124" s="168">
        <f>16.1/1000</f>
        <v>1.61E-2</v>
      </c>
      <c r="AF124" s="38"/>
      <c r="AG124" s="38"/>
      <c r="AH124" s="168">
        <f t="shared" si="27"/>
        <v>1.61E-2</v>
      </c>
      <c r="AI124" s="171">
        <f t="shared" si="23"/>
        <v>6.4100000000000004E-2</v>
      </c>
    </row>
    <row r="125" spans="1:35" s="34" customFormat="1" ht="15.75" customHeight="1" x14ac:dyDescent="0.25">
      <c r="A125" s="231">
        <v>104</v>
      </c>
      <c r="B125" s="16" t="s">
        <v>75</v>
      </c>
      <c r="C125" s="25" t="s">
        <v>12</v>
      </c>
      <c r="D125" s="38"/>
      <c r="E125" s="38"/>
      <c r="F125" s="38"/>
      <c r="G125" s="144"/>
      <c r="H125" s="38"/>
      <c r="I125" s="38"/>
      <c r="J125" s="38"/>
      <c r="K125" s="38">
        <f t="shared" si="24"/>
        <v>0</v>
      </c>
      <c r="L125" s="38">
        <f t="shared" si="25"/>
        <v>0</v>
      </c>
      <c r="M125" s="352">
        <f t="shared" si="18"/>
        <v>0</v>
      </c>
      <c r="N125" s="38"/>
      <c r="O125" s="38"/>
      <c r="P125" s="38"/>
      <c r="Q125" s="144"/>
      <c r="R125" s="38"/>
      <c r="S125" s="38"/>
      <c r="T125" s="38"/>
      <c r="U125" s="38">
        <f t="shared" si="19"/>
        <v>0</v>
      </c>
      <c r="V125" s="38">
        <f t="shared" si="20"/>
        <v>0</v>
      </c>
      <c r="W125" s="166">
        <f t="shared" si="21"/>
        <v>0</v>
      </c>
      <c r="X125" s="38"/>
      <c r="Y125" s="38"/>
      <c r="Z125" s="206">
        <f t="shared" si="26"/>
        <v>0</v>
      </c>
      <c r="AA125" s="38"/>
      <c r="AB125" s="38"/>
      <c r="AC125" s="38"/>
      <c r="AD125" s="370">
        <f t="shared" si="22"/>
        <v>0</v>
      </c>
      <c r="AE125" s="168">
        <f>14.06/1000</f>
        <v>1.4060000000000001E-2</v>
      </c>
      <c r="AF125" s="38"/>
      <c r="AG125" s="38"/>
      <c r="AH125" s="168">
        <f t="shared" si="27"/>
        <v>1.4060000000000001E-2</v>
      </c>
      <c r="AI125" s="171">
        <f t="shared" si="23"/>
        <v>1.4060000000000001E-2</v>
      </c>
    </row>
    <row r="126" spans="1:35" s="34" customFormat="1" ht="18" customHeight="1" x14ac:dyDescent="0.25">
      <c r="A126" s="231">
        <v>105</v>
      </c>
      <c r="B126" s="16" t="s">
        <v>77</v>
      </c>
      <c r="C126" s="25" t="s">
        <v>12</v>
      </c>
      <c r="D126" s="38"/>
      <c r="E126" s="38"/>
      <c r="F126" s="38"/>
      <c r="G126" s="144"/>
      <c r="H126" s="38"/>
      <c r="I126" s="38"/>
      <c r="J126" s="38"/>
      <c r="K126" s="38">
        <f t="shared" si="24"/>
        <v>0</v>
      </c>
      <c r="L126" s="38">
        <f t="shared" si="25"/>
        <v>0</v>
      </c>
      <c r="M126" s="352">
        <f t="shared" si="18"/>
        <v>0</v>
      </c>
      <c r="N126" s="38"/>
      <c r="O126" s="38"/>
      <c r="P126" s="38"/>
      <c r="Q126" s="144"/>
      <c r="R126" s="38"/>
      <c r="S126" s="38"/>
      <c r="T126" s="38"/>
      <c r="U126" s="38">
        <f t="shared" si="19"/>
        <v>0</v>
      </c>
      <c r="V126" s="38">
        <f t="shared" si="20"/>
        <v>0</v>
      </c>
      <c r="W126" s="166">
        <f t="shared" si="21"/>
        <v>0</v>
      </c>
      <c r="X126" s="38"/>
      <c r="Y126" s="38"/>
      <c r="Z126" s="206">
        <f t="shared" si="26"/>
        <v>0</v>
      </c>
      <c r="AA126" s="38"/>
      <c r="AB126" s="38"/>
      <c r="AC126" s="38"/>
      <c r="AD126" s="370">
        <f t="shared" si="22"/>
        <v>0</v>
      </c>
      <c r="AE126" s="38"/>
      <c r="AF126" s="38"/>
      <c r="AG126" s="38"/>
      <c r="AH126" s="168">
        <f t="shared" si="27"/>
        <v>0</v>
      </c>
      <c r="AI126" s="171">
        <f t="shared" si="23"/>
        <v>0</v>
      </c>
    </row>
    <row r="127" spans="1:35" s="34" customFormat="1" ht="18" customHeight="1" x14ac:dyDescent="0.25">
      <c r="A127" s="231">
        <v>106</v>
      </c>
      <c r="B127" s="16" t="s">
        <v>76</v>
      </c>
      <c r="C127" s="25" t="s">
        <v>12</v>
      </c>
      <c r="D127" s="38"/>
      <c r="E127" s="38"/>
      <c r="F127" s="38"/>
      <c r="G127" s="144"/>
      <c r="H127" s="38"/>
      <c r="I127" s="38"/>
      <c r="J127" s="38"/>
      <c r="K127" s="38">
        <f t="shared" si="24"/>
        <v>0</v>
      </c>
      <c r="L127" s="38">
        <f t="shared" si="25"/>
        <v>0</v>
      </c>
      <c r="M127" s="352">
        <f t="shared" si="18"/>
        <v>0</v>
      </c>
      <c r="N127" s="38"/>
      <c r="O127" s="38"/>
      <c r="P127" s="38"/>
      <c r="Q127" s="144"/>
      <c r="R127" s="38"/>
      <c r="S127" s="38"/>
      <c r="T127" s="38"/>
      <c r="U127" s="38">
        <f t="shared" si="19"/>
        <v>0</v>
      </c>
      <c r="V127" s="38">
        <f t="shared" si="20"/>
        <v>0</v>
      </c>
      <c r="W127" s="166">
        <f t="shared" si="21"/>
        <v>0</v>
      </c>
      <c r="X127" s="38"/>
      <c r="Y127" s="38"/>
      <c r="Z127" s="206">
        <f t="shared" si="26"/>
        <v>0</v>
      </c>
      <c r="AA127" s="38"/>
      <c r="AB127" s="38"/>
      <c r="AC127" s="38"/>
      <c r="AD127" s="370">
        <f t="shared" si="22"/>
        <v>0</v>
      </c>
      <c r="AE127" s="38"/>
      <c r="AF127" s="38"/>
      <c r="AG127" s="38"/>
      <c r="AH127" s="168">
        <f t="shared" si="27"/>
        <v>0</v>
      </c>
      <c r="AI127" s="171">
        <f t="shared" si="23"/>
        <v>0</v>
      </c>
    </row>
    <row r="128" spans="1:35" s="34" customFormat="1" ht="18" customHeight="1" x14ac:dyDescent="0.25">
      <c r="A128" s="231">
        <v>107</v>
      </c>
      <c r="B128" s="24" t="s">
        <v>78</v>
      </c>
      <c r="C128" s="25" t="s">
        <v>12</v>
      </c>
      <c r="D128" s="38"/>
      <c r="E128" s="38"/>
      <c r="F128" s="38"/>
      <c r="G128" s="144"/>
      <c r="H128" s="38"/>
      <c r="I128" s="38"/>
      <c r="J128" s="38"/>
      <c r="K128" s="38">
        <f t="shared" si="24"/>
        <v>0</v>
      </c>
      <c r="L128" s="38">
        <f t="shared" si="25"/>
        <v>0</v>
      </c>
      <c r="M128" s="352">
        <f t="shared" si="18"/>
        <v>0</v>
      </c>
      <c r="N128" s="38"/>
      <c r="O128" s="38"/>
      <c r="P128" s="38"/>
      <c r="Q128" s="144"/>
      <c r="R128" s="38"/>
      <c r="S128" s="38"/>
      <c r="T128" s="38"/>
      <c r="U128" s="38">
        <f t="shared" si="19"/>
        <v>0</v>
      </c>
      <c r="V128" s="38">
        <f t="shared" si="20"/>
        <v>0</v>
      </c>
      <c r="W128" s="166">
        <f t="shared" si="21"/>
        <v>0</v>
      </c>
      <c r="X128" s="38"/>
      <c r="Y128" s="35"/>
      <c r="Z128" s="206">
        <f t="shared" si="26"/>
        <v>0</v>
      </c>
      <c r="AA128" s="38"/>
      <c r="AB128" s="38"/>
      <c r="AC128" s="38"/>
      <c r="AD128" s="370">
        <f t="shared" si="22"/>
        <v>0</v>
      </c>
      <c r="AE128" s="38"/>
      <c r="AF128" s="38"/>
      <c r="AG128" s="38"/>
      <c r="AH128" s="168">
        <f t="shared" si="27"/>
        <v>0</v>
      </c>
      <c r="AI128" s="171">
        <f t="shared" si="23"/>
        <v>0</v>
      </c>
    </row>
    <row r="129" spans="1:492" s="34" customFormat="1" ht="18" customHeight="1" x14ac:dyDescent="0.25">
      <c r="A129" s="231">
        <v>108</v>
      </c>
      <c r="B129" s="24" t="s">
        <v>107</v>
      </c>
      <c r="C129" s="25" t="s">
        <v>12</v>
      </c>
      <c r="D129" s="38"/>
      <c r="E129" s="38"/>
      <c r="F129" s="38"/>
      <c r="G129" s="144"/>
      <c r="H129" s="38"/>
      <c r="I129" s="38"/>
      <c r="J129" s="38"/>
      <c r="K129" s="38">
        <f t="shared" si="24"/>
        <v>0</v>
      </c>
      <c r="L129" s="38">
        <f t="shared" si="25"/>
        <v>0</v>
      </c>
      <c r="M129" s="352">
        <f t="shared" si="18"/>
        <v>0</v>
      </c>
      <c r="N129" s="38"/>
      <c r="O129" s="38"/>
      <c r="P129" s="38"/>
      <c r="Q129" s="144"/>
      <c r="R129" s="38"/>
      <c r="S129" s="38"/>
      <c r="T129" s="38"/>
      <c r="U129" s="38">
        <f t="shared" si="19"/>
        <v>0</v>
      </c>
      <c r="V129" s="38">
        <f t="shared" si="20"/>
        <v>0</v>
      </c>
      <c r="W129" s="166">
        <f t="shared" si="21"/>
        <v>0</v>
      </c>
      <c r="X129" s="38"/>
      <c r="Y129" s="35"/>
      <c r="Z129" s="206">
        <f t="shared" si="26"/>
        <v>0</v>
      </c>
      <c r="AA129" s="38"/>
      <c r="AB129" s="38"/>
      <c r="AC129" s="38"/>
      <c r="AD129" s="370">
        <f t="shared" si="22"/>
        <v>0</v>
      </c>
      <c r="AE129" s="38"/>
      <c r="AF129" s="38"/>
      <c r="AG129" s="38"/>
      <c r="AH129" s="168">
        <f t="shared" si="27"/>
        <v>0</v>
      </c>
      <c r="AI129" s="171">
        <f t="shared" si="23"/>
        <v>0</v>
      </c>
    </row>
    <row r="130" spans="1:492" s="34" customFormat="1" ht="18" customHeight="1" x14ac:dyDescent="0.25">
      <c r="A130" s="231">
        <v>109</v>
      </c>
      <c r="B130" s="24" t="s">
        <v>210</v>
      </c>
      <c r="C130" s="25" t="s">
        <v>12</v>
      </c>
      <c r="D130" s="38"/>
      <c r="E130" s="38"/>
      <c r="F130" s="38"/>
      <c r="G130" s="144"/>
      <c r="H130" s="38"/>
      <c r="I130" s="38"/>
      <c r="J130" s="38"/>
      <c r="K130" s="38">
        <f t="shared" si="24"/>
        <v>0</v>
      </c>
      <c r="L130" s="38">
        <f t="shared" si="25"/>
        <v>0</v>
      </c>
      <c r="M130" s="352">
        <f t="shared" si="18"/>
        <v>0</v>
      </c>
      <c r="N130" s="38"/>
      <c r="O130" s="38"/>
      <c r="P130" s="38"/>
      <c r="Q130" s="144"/>
      <c r="R130" s="38"/>
      <c r="S130" s="38"/>
      <c r="T130" s="38"/>
      <c r="U130" s="38">
        <f t="shared" si="19"/>
        <v>0</v>
      </c>
      <c r="V130" s="38">
        <f t="shared" si="20"/>
        <v>0</v>
      </c>
      <c r="W130" s="166">
        <f t="shared" si="21"/>
        <v>0</v>
      </c>
      <c r="X130" s="38"/>
      <c r="Y130" s="35"/>
      <c r="Z130" s="206">
        <f t="shared" si="26"/>
        <v>0</v>
      </c>
      <c r="AA130" s="38"/>
      <c r="AB130" s="38"/>
      <c r="AC130" s="38"/>
      <c r="AD130" s="370">
        <f t="shared" si="22"/>
        <v>0</v>
      </c>
      <c r="AE130" s="38"/>
      <c r="AF130" s="38"/>
      <c r="AG130" s="38"/>
      <c r="AH130" s="168">
        <f t="shared" si="27"/>
        <v>0</v>
      </c>
      <c r="AI130" s="171">
        <f t="shared" si="23"/>
        <v>0</v>
      </c>
    </row>
    <row r="131" spans="1:492" s="34" customFormat="1" ht="18" customHeight="1" x14ac:dyDescent="0.25">
      <c r="A131" s="459" t="s">
        <v>230</v>
      </c>
      <c r="B131" s="460"/>
      <c r="C131" s="56"/>
      <c r="D131" s="149"/>
      <c r="E131" s="149"/>
      <c r="F131" s="149"/>
      <c r="G131" s="149"/>
      <c r="H131" s="149"/>
      <c r="I131" s="149"/>
      <c r="J131" s="46"/>
      <c r="K131" s="38">
        <f t="shared" si="24"/>
        <v>0</v>
      </c>
      <c r="L131" s="38">
        <f t="shared" si="25"/>
        <v>0</v>
      </c>
      <c r="M131" s="352">
        <f t="shared" si="18"/>
        <v>0</v>
      </c>
      <c r="N131" s="149"/>
      <c r="O131" s="149"/>
      <c r="P131" s="149"/>
      <c r="Q131" s="149"/>
      <c r="R131" s="149"/>
      <c r="S131" s="149"/>
      <c r="T131" s="149"/>
      <c r="U131" s="38">
        <f t="shared" si="19"/>
        <v>0</v>
      </c>
      <c r="V131" s="38">
        <f t="shared" si="20"/>
        <v>0</v>
      </c>
      <c r="W131" s="166">
        <f t="shared" si="21"/>
        <v>0</v>
      </c>
      <c r="X131" s="149"/>
      <c r="Y131" s="46"/>
      <c r="Z131" s="206">
        <f t="shared" si="26"/>
        <v>0</v>
      </c>
      <c r="AA131" s="149"/>
      <c r="AB131" s="149"/>
      <c r="AC131" s="149"/>
      <c r="AD131" s="370">
        <f t="shared" si="22"/>
        <v>0</v>
      </c>
      <c r="AE131" s="149"/>
      <c r="AF131" s="149"/>
      <c r="AG131" s="149"/>
      <c r="AH131" s="168">
        <f t="shared" si="27"/>
        <v>0</v>
      </c>
      <c r="AI131" s="171">
        <f t="shared" si="23"/>
        <v>0</v>
      </c>
    </row>
    <row r="132" spans="1:492" s="44" customFormat="1" ht="18.75" customHeight="1" x14ac:dyDescent="0.25">
      <c r="A132" s="231">
        <v>110</v>
      </c>
      <c r="B132" s="50" t="s">
        <v>95</v>
      </c>
      <c r="C132" s="57" t="s">
        <v>12</v>
      </c>
      <c r="D132" s="151"/>
      <c r="E132" s="38"/>
      <c r="F132" s="38"/>
      <c r="G132" s="38"/>
      <c r="H132" s="38"/>
      <c r="I132" s="38"/>
      <c r="J132" s="35"/>
      <c r="K132" s="38">
        <f t="shared" si="24"/>
        <v>0</v>
      </c>
      <c r="L132" s="38">
        <f t="shared" si="25"/>
        <v>0</v>
      </c>
      <c r="M132" s="352">
        <f t="shared" si="18"/>
        <v>0</v>
      </c>
      <c r="N132" s="151"/>
      <c r="O132" s="38"/>
      <c r="P132" s="38"/>
      <c r="Q132" s="38"/>
      <c r="R132" s="38"/>
      <c r="S132" s="38"/>
      <c r="T132" s="38"/>
      <c r="U132" s="38">
        <f t="shared" si="19"/>
        <v>0</v>
      </c>
      <c r="V132" s="38">
        <f t="shared" si="20"/>
        <v>0</v>
      </c>
      <c r="W132" s="166">
        <f t="shared" si="21"/>
        <v>0</v>
      </c>
      <c r="X132" s="148"/>
      <c r="Y132" s="35"/>
      <c r="Z132" s="206">
        <f t="shared" si="26"/>
        <v>0</v>
      </c>
      <c r="AA132" s="148"/>
      <c r="AB132" s="148"/>
      <c r="AC132" s="148"/>
      <c r="AD132" s="370">
        <f t="shared" si="22"/>
        <v>0</v>
      </c>
      <c r="AE132" s="148"/>
      <c r="AF132" s="38"/>
      <c r="AG132" s="148"/>
      <c r="AH132" s="168">
        <f t="shared" si="27"/>
        <v>0</v>
      </c>
      <c r="AI132" s="171">
        <f t="shared" si="23"/>
        <v>0</v>
      </c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  <c r="FP132" s="45"/>
      <c r="FQ132" s="45"/>
      <c r="FR132" s="45"/>
      <c r="FS132" s="45"/>
      <c r="FT132" s="45"/>
      <c r="FU132" s="45"/>
      <c r="FV132" s="45"/>
      <c r="FW132" s="45"/>
      <c r="FX132" s="45"/>
      <c r="FY132" s="45"/>
      <c r="FZ132" s="45"/>
      <c r="GA132" s="45"/>
      <c r="GB132" s="45"/>
      <c r="GC132" s="45"/>
      <c r="GD132" s="45"/>
      <c r="GE132" s="45"/>
      <c r="GF132" s="45"/>
      <c r="GG132" s="45"/>
      <c r="GH132" s="45"/>
      <c r="GI132" s="45"/>
      <c r="GJ132" s="45"/>
      <c r="GK132" s="45"/>
      <c r="GL132" s="45"/>
      <c r="GM132" s="45"/>
      <c r="GN132" s="45"/>
      <c r="GO132" s="45"/>
      <c r="GP132" s="45"/>
      <c r="GQ132" s="45"/>
      <c r="GR132" s="45"/>
      <c r="GS132" s="45"/>
      <c r="GT132" s="45"/>
      <c r="GU132" s="45"/>
      <c r="GV132" s="45"/>
      <c r="GW132" s="45"/>
      <c r="GX132" s="45"/>
      <c r="GY132" s="45"/>
      <c r="GZ132" s="45"/>
      <c r="HA132" s="45"/>
      <c r="HB132" s="45"/>
      <c r="HC132" s="45"/>
      <c r="HD132" s="45"/>
      <c r="HE132" s="45"/>
      <c r="HF132" s="45"/>
      <c r="HG132" s="45"/>
      <c r="HH132" s="45"/>
      <c r="HI132" s="45"/>
      <c r="HJ132" s="45"/>
      <c r="HK132" s="45"/>
      <c r="HL132" s="45"/>
      <c r="HM132" s="45"/>
      <c r="HN132" s="45"/>
      <c r="HO132" s="45"/>
      <c r="HP132" s="45"/>
      <c r="HQ132" s="45"/>
      <c r="HR132" s="45"/>
      <c r="HS132" s="45"/>
      <c r="HT132" s="45"/>
      <c r="HU132" s="45"/>
      <c r="HV132" s="45"/>
      <c r="HW132" s="45"/>
      <c r="HX132" s="45"/>
      <c r="HY132" s="45"/>
      <c r="HZ132" s="45"/>
      <c r="IA132" s="45"/>
      <c r="IB132" s="45"/>
      <c r="IC132" s="45"/>
      <c r="ID132" s="45"/>
      <c r="IE132" s="45"/>
      <c r="IF132" s="45"/>
      <c r="IG132" s="45"/>
      <c r="IH132" s="45"/>
      <c r="II132" s="45"/>
      <c r="IJ132" s="45"/>
      <c r="IK132" s="45"/>
      <c r="IL132" s="45"/>
      <c r="IM132" s="45"/>
      <c r="IN132" s="45"/>
      <c r="IO132" s="45"/>
      <c r="IP132" s="45"/>
      <c r="IQ132" s="45"/>
      <c r="IR132" s="45"/>
      <c r="IS132" s="45"/>
      <c r="IT132" s="45"/>
      <c r="IU132" s="45"/>
      <c r="IV132" s="45"/>
      <c r="IW132" s="45"/>
      <c r="IX132" s="45"/>
      <c r="IY132" s="45"/>
      <c r="IZ132" s="45"/>
      <c r="JA132" s="45"/>
      <c r="JB132" s="45"/>
      <c r="JC132" s="45"/>
      <c r="JD132" s="45"/>
      <c r="JE132" s="45"/>
      <c r="JF132" s="45"/>
      <c r="JG132" s="45"/>
      <c r="JH132" s="45"/>
      <c r="JI132" s="45"/>
      <c r="JJ132" s="45"/>
      <c r="JK132" s="45"/>
      <c r="JL132" s="45"/>
      <c r="JM132" s="45"/>
      <c r="JN132" s="45"/>
      <c r="JO132" s="45"/>
      <c r="JP132" s="45"/>
      <c r="JQ132" s="45"/>
      <c r="JR132" s="45"/>
      <c r="JS132" s="45"/>
      <c r="JT132" s="45"/>
      <c r="JU132" s="45"/>
      <c r="JV132" s="45"/>
      <c r="JW132" s="45"/>
      <c r="JX132" s="45"/>
      <c r="JY132" s="45"/>
      <c r="JZ132" s="45"/>
      <c r="KA132" s="45"/>
      <c r="KB132" s="45"/>
      <c r="KC132" s="45"/>
      <c r="KD132" s="45"/>
      <c r="KE132" s="45"/>
      <c r="KF132" s="45"/>
      <c r="KG132" s="45"/>
      <c r="KH132" s="45"/>
      <c r="KI132" s="45"/>
      <c r="KJ132" s="45"/>
      <c r="KK132" s="45"/>
      <c r="KL132" s="45"/>
      <c r="KM132" s="45"/>
      <c r="KN132" s="45"/>
      <c r="KO132" s="45"/>
      <c r="KP132" s="45"/>
      <c r="KQ132" s="45"/>
      <c r="KR132" s="45"/>
      <c r="KS132" s="45"/>
      <c r="KT132" s="45"/>
      <c r="KU132" s="45"/>
      <c r="KV132" s="45"/>
      <c r="KW132" s="45"/>
      <c r="KX132" s="45"/>
      <c r="KY132" s="45"/>
      <c r="KZ132" s="45"/>
      <c r="LA132" s="45"/>
      <c r="LB132" s="45"/>
      <c r="LC132" s="45"/>
      <c r="LD132" s="45"/>
      <c r="LE132" s="45"/>
      <c r="LF132" s="45"/>
      <c r="LG132" s="45"/>
      <c r="LH132" s="45"/>
      <c r="LI132" s="45"/>
      <c r="LJ132" s="45"/>
      <c r="LK132" s="45"/>
      <c r="LL132" s="45"/>
      <c r="LM132" s="45"/>
      <c r="LN132" s="45"/>
      <c r="LO132" s="45"/>
      <c r="LP132" s="45"/>
      <c r="LQ132" s="45"/>
      <c r="LR132" s="45"/>
      <c r="LS132" s="45"/>
      <c r="LT132" s="45"/>
      <c r="LU132" s="45"/>
      <c r="LV132" s="45"/>
      <c r="LW132" s="45"/>
      <c r="LX132" s="45"/>
      <c r="LY132" s="45"/>
      <c r="LZ132" s="45"/>
      <c r="MA132" s="45"/>
      <c r="MB132" s="45"/>
      <c r="MC132" s="45"/>
      <c r="MD132" s="45"/>
      <c r="ME132" s="45"/>
      <c r="MF132" s="45"/>
      <c r="MG132" s="45"/>
      <c r="MH132" s="45"/>
      <c r="MI132" s="45"/>
      <c r="MJ132" s="45"/>
      <c r="MK132" s="45"/>
      <c r="ML132" s="45"/>
      <c r="MM132" s="45"/>
      <c r="MN132" s="45"/>
      <c r="MO132" s="45"/>
      <c r="MP132" s="45"/>
      <c r="MQ132" s="45"/>
      <c r="MR132" s="45"/>
      <c r="MS132" s="45"/>
      <c r="MT132" s="45"/>
      <c r="MU132" s="45"/>
      <c r="MV132" s="45"/>
      <c r="MW132" s="45"/>
      <c r="MX132" s="45"/>
      <c r="MY132" s="45"/>
      <c r="MZ132" s="45"/>
      <c r="NA132" s="45"/>
      <c r="NB132" s="45"/>
      <c r="NC132" s="45"/>
      <c r="ND132" s="45"/>
      <c r="NE132" s="45"/>
      <c r="NF132" s="45"/>
      <c r="NG132" s="45"/>
      <c r="NH132" s="45"/>
      <c r="NI132" s="45"/>
      <c r="NJ132" s="45"/>
      <c r="NK132" s="45"/>
      <c r="NL132" s="45"/>
      <c r="NM132" s="45"/>
      <c r="NN132" s="45"/>
      <c r="NO132" s="45"/>
      <c r="NP132" s="45"/>
      <c r="NQ132" s="45"/>
      <c r="NR132" s="45"/>
      <c r="NS132" s="45"/>
      <c r="NT132" s="45"/>
      <c r="NU132" s="45"/>
      <c r="NV132" s="45"/>
      <c r="NW132" s="45"/>
      <c r="NX132" s="45"/>
      <c r="NY132" s="45"/>
      <c r="NZ132" s="45"/>
      <c r="OA132" s="45"/>
      <c r="OB132" s="45"/>
      <c r="OC132" s="45"/>
      <c r="OD132" s="45"/>
      <c r="OE132" s="45"/>
      <c r="OF132" s="45"/>
      <c r="OG132" s="45"/>
      <c r="OH132" s="45"/>
      <c r="OI132" s="45"/>
      <c r="OJ132" s="45"/>
      <c r="OK132" s="45"/>
      <c r="OL132" s="45"/>
      <c r="OM132" s="45"/>
      <c r="ON132" s="45"/>
      <c r="OO132" s="45"/>
      <c r="OP132" s="45"/>
      <c r="OQ132" s="45"/>
      <c r="OR132" s="45"/>
      <c r="OS132" s="45"/>
      <c r="OT132" s="45"/>
      <c r="OU132" s="45"/>
      <c r="OV132" s="45"/>
      <c r="OW132" s="45"/>
      <c r="OX132" s="45"/>
      <c r="OY132" s="45"/>
      <c r="OZ132" s="45"/>
      <c r="PA132" s="45"/>
      <c r="PB132" s="45"/>
      <c r="PC132" s="45"/>
      <c r="PD132" s="45"/>
      <c r="PE132" s="45"/>
      <c r="PF132" s="45"/>
      <c r="PG132" s="45"/>
      <c r="PH132" s="45"/>
      <c r="PI132" s="45"/>
      <c r="PJ132" s="45"/>
      <c r="PK132" s="45"/>
      <c r="PL132" s="45"/>
      <c r="PM132" s="45"/>
      <c r="PN132" s="45"/>
      <c r="PO132" s="45"/>
      <c r="PP132" s="45"/>
      <c r="PQ132" s="45"/>
      <c r="PR132" s="45"/>
      <c r="PS132" s="45"/>
      <c r="PT132" s="45"/>
      <c r="PU132" s="45"/>
      <c r="PV132" s="45"/>
      <c r="PW132" s="45"/>
      <c r="PX132" s="45"/>
      <c r="PY132" s="45"/>
      <c r="PZ132" s="45"/>
      <c r="QA132" s="45"/>
      <c r="QB132" s="45"/>
      <c r="QC132" s="45"/>
      <c r="QD132" s="45"/>
      <c r="QE132" s="45"/>
      <c r="QF132" s="45"/>
      <c r="QG132" s="45"/>
      <c r="QH132" s="45"/>
      <c r="QI132" s="45"/>
      <c r="QJ132" s="45"/>
      <c r="QK132" s="45"/>
      <c r="QL132" s="45"/>
      <c r="QM132" s="45"/>
      <c r="QN132" s="45"/>
      <c r="QO132" s="45"/>
      <c r="QP132" s="45"/>
      <c r="QQ132" s="45"/>
      <c r="QR132" s="45"/>
      <c r="QS132" s="45"/>
      <c r="QT132" s="45"/>
      <c r="QU132" s="45"/>
      <c r="QV132" s="45"/>
      <c r="QW132" s="45"/>
      <c r="QX132" s="45"/>
      <c r="QY132" s="45"/>
      <c r="QZ132" s="45"/>
      <c r="RA132" s="45"/>
      <c r="RB132" s="45"/>
      <c r="RC132" s="45"/>
      <c r="RD132" s="45"/>
      <c r="RE132" s="45"/>
      <c r="RF132" s="45"/>
      <c r="RG132" s="45"/>
      <c r="RH132" s="45"/>
      <c r="RI132" s="45"/>
      <c r="RJ132" s="45"/>
      <c r="RK132" s="45"/>
      <c r="RL132" s="45"/>
      <c r="RM132" s="45"/>
      <c r="RN132" s="45"/>
      <c r="RO132" s="45"/>
      <c r="RP132" s="45"/>
      <c r="RQ132" s="45"/>
      <c r="RR132" s="45"/>
      <c r="RS132" s="45"/>
      <c r="RT132" s="45"/>
      <c r="RU132" s="45"/>
      <c r="RV132" s="45"/>
      <c r="RW132" s="45"/>
      <c r="RX132" s="45"/>
    </row>
    <row r="133" spans="1:492" s="44" customFormat="1" ht="20.25" customHeight="1" x14ac:dyDescent="0.25">
      <c r="A133" s="231">
        <v>111</v>
      </c>
      <c r="B133" s="50" t="s">
        <v>96</v>
      </c>
      <c r="C133" s="57" t="s">
        <v>12</v>
      </c>
      <c r="D133" s="151"/>
      <c r="E133" s="38"/>
      <c r="F133" s="38"/>
      <c r="G133" s="38"/>
      <c r="H133" s="38"/>
      <c r="I133" s="38"/>
      <c r="J133" s="35"/>
      <c r="K133" s="38">
        <f t="shared" si="24"/>
        <v>0</v>
      </c>
      <c r="L133" s="38">
        <f t="shared" si="25"/>
        <v>0</v>
      </c>
      <c r="M133" s="352">
        <f t="shared" si="18"/>
        <v>0</v>
      </c>
      <c r="N133" s="151"/>
      <c r="O133" s="38"/>
      <c r="P133" s="38"/>
      <c r="Q133" s="38"/>
      <c r="R133" s="38"/>
      <c r="S133" s="38"/>
      <c r="T133" s="38"/>
      <c r="U133" s="38">
        <f t="shared" si="19"/>
        <v>0</v>
      </c>
      <c r="V133" s="38">
        <f t="shared" si="20"/>
        <v>0</v>
      </c>
      <c r="W133" s="166">
        <f t="shared" si="21"/>
        <v>0</v>
      </c>
      <c r="X133" s="148"/>
      <c r="Y133" s="35"/>
      <c r="Z133" s="206">
        <f t="shared" si="26"/>
        <v>0</v>
      </c>
      <c r="AA133" s="148"/>
      <c r="AB133" s="148"/>
      <c r="AC133" s="148"/>
      <c r="AD133" s="370">
        <f t="shared" si="22"/>
        <v>0</v>
      </c>
      <c r="AE133" s="148"/>
      <c r="AF133" s="38"/>
      <c r="AG133" s="148"/>
      <c r="AH133" s="168">
        <f t="shared" si="27"/>
        <v>0</v>
      </c>
      <c r="AI133" s="171">
        <f t="shared" si="23"/>
        <v>0</v>
      </c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  <c r="FP133" s="45"/>
      <c r="FQ133" s="45"/>
      <c r="FR133" s="45"/>
      <c r="FS133" s="45"/>
      <c r="FT133" s="45"/>
      <c r="FU133" s="45"/>
      <c r="FV133" s="45"/>
      <c r="FW133" s="45"/>
      <c r="FX133" s="45"/>
      <c r="FY133" s="45"/>
      <c r="FZ133" s="45"/>
      <c r="GA133" s="45"/>
      <c r="GB133" s="45"/>
      <c r="GC133" s="45"/>
      <c r="GD133" s="45"/>
      <c r="GE133" s="45"/>
      <c r="GF133" s="45"/>
      <c r="GG133" s="45"/>
      <c r="GH133" s="45"/>
      <c r="GI133" s="45"/>
      <c r="GJ133" s="45"/>
      <c r="GK133" s="45"/>
      <c r="GL133" s="45"/>
      <c r="GM133" s="45"/>
      <c r="GN133" s="45"/>
      <c r="GO133" s="45"/>
      <c r="GP133" s="45"/>
      <c r="GQ133" s="45"/>
      <c r="GR133" s="45"/>
      <c r="GS133" s="45"/>
      <c r="GT133" s="45"/>
      <c r="GU133" s="45"/>
      <c r="GV133" s="45"/>
      <c r="GW133" s="45"/>
      <c r="GX133" s="45"/>
      <c r="GY133" s="45"/>
      <c r="GZ133" s="45"/>
      <c r="HA133" s="45"/>
      <c r="HB133" s="45"/>
      <c r="HC133" s="45"/>
      <c r="HD133" s="45"/>
      <c r="HE133" s="45"/>
      <c r="HF133" s="45"/>
      <c r="HG133" s="45"/>
      <c r="HH133" s="45"/>
      <c r="HI133" s="45"/>
      <c r="HJ133" s="45"/>
      <c r="HK133" s="45"/>
      <c r="HL133" s="45"/>
      <c r="HM133" s="45"/>
      <c r="HN133" s="45"/>
      <c r="HO133" s="45"/>
      <c r="HP133" s="45"/>
      <c r="HQ133" s="45"/>
      <c r="HR133" s="45"/>
      <c r="HS133" s="45"/>
      <c r="HT133" s="45"/>
      <c r="HU133" s="45"/>
      <c r="HV133" s="45"/>
      <c r="HW133" s="45"/>
      <c r="HX133" s="45"/>
      <c r="HY133" s="45"/>
      <c r="HZ133" s="45"/>
      <c r="IA133" s="45"/>
      <c r="IB133" s="45"/>
      <c r="IC133" s="45"/>
      <c r="ID133" s="45"/>
      <c r="IE133" s="45"/>
      <c r="IF133" s="45"/>
      <c r="IG133" s="45"/>
      <c r="IH133" s="45"/>
      <c r="II133" s="45"/>
      <c r="IJ133" s="45"/>
      <c r="IK133" s="45"/>
      <c r="IL133" s="45"/>
      <c r="IM133" s="45"/>
      <c r="IN133" s="45"/>
      <c r="IO133" s="45"/>
      <c r="IP133" s="45"/>
      <c r="IQ133" s="45"/>
      <c r="IR133" s="45"/>
      <c r="IS133" s="45"/>
      <c r="IT133" s="45"/>
      <c r="IU133" s="45"/>
      <c r="IV133" s="45"/>
      <c r="IW133" s="45"/>
      <c r="IX133" s="45"/>
      <c r="IY133" s="45"/>
      <c r="IZ133" s="45"/>
      <c r="JA133" s="45"/>
      <c r="JB133" s="45"/>
      <c r="JC133" s="45"/>
      <c r="JD133" s="45"/>
      <c r="JE133" s="45"/>
      <c r="JF133" s="45"/>
      <c r="JG133" s="45"/>
      <c r="JH133" s="45"/>
      <c r="JI133" s="45"/>
      <c r="JJ133" s="45"/>
      <c r="JK133" s="45"/>
      <c r="JL133" s="45"/>
      <c r="JM133" s="45"/>
      <c r="JN133" s="45"/>
      <c r="JO133" s="45"/>
      <c r="JP133" s="45"/>
      <c r="JQ133" s="45"/>
      <c r="JR133" s="45"/>
      <c r="JS133" s="45"/>
      <c r="JT133" s="45"/>
      <c r="JU133" s="45"/>
      <c r="JV133" s="45"/>
      <c r="JW133" s="45"/>
      <c r="JX133" s="45"/>
      <c r="JY133" s="45"/>
      <c r="JZ133" s="45"/>
      <c r="KA133" s="45"/>
      <c r="KB133" s="45"/>
      <c r="KC133" s="45"/>
      <c r="KD133" s="45"/>
      <c r="KE133" s="45"/>
      <c r="KF133" s="45"/>
      <c r="KG133" s="45"/>
      <c r="KH133" s="45"/>
      <c r="KI133" s="45"/>
      <c r="KJ133" s="45"/>
      <c r="KK133" s="45"/>
      <c r="KL133" s="45"/>
      <c r="KM133" s="45"/>
      <c r="KN133" s="45"/>
      <c r="KO133" s="45"/>
      <c r="KP133" s="45"/>
      <c r="KQ133" s="45"/>
      <c r="KR133" s="45"/>
      <c r="KS133" s="45"/>
      <c r="KT133" s="45"/>
      <c r="KU133" s="45"/>
      <c r="KV133" s="45"/>
      <c r="KW133" s="45"/>
      <c r="KX133" s="45"/>
      <c r="KY133" s="45"/>
      <c r="KZ133" s="45"/>
      <c r="LA133" s="45"/>
      <c r="LB133" s="45"/>
      <c r="LC133" s="45"/>
      <c r="LD133" s="45"/>
      <c r="LE133" s="45"/>
      <c r="LF133" s="45"/>
      <c r="LG133" s="45"/>
      <c r="LH133" s="45"/>
      <c r="LI133" s="45"/>
      <c r="LJ133" s="45"/>
      <c r="LK133" s="45"/>
      <c r="LL133" s="45"/>
      <c r="LM133" s="45"/>
      <c r="LN133" s="45"/>
      <c r="LO133" s="45"/>
      <c r="LP133" s="45"/>
      <c r="LQ133" s="45"/>
      <c r="LR133" s="45"/>
      <c r="LS133" s="45"/>
      <c r="LT133" s="45"/>
      <c r="LU133" s="45"/>
      <c r="LV133" s="45"/>
      <c r="LW133" s="45"/>
      <c r="LX133" s="45"/>
      <c r="LY133" s="45"/>
      <c r="LZ133" s="45"/>
      <c r="MA133" s="45"/>
      <c r="MB133" s="45"/>
      <c r="MC133" s="45"/>
      <c r="MD133" s="45"/>
      <c r="ME133" s="45"/>
      <c r="MF133" s="45"/>
      <c r="MG133" s="45"/>
      <c r="MH133" s="45"/>
      <c r="MI133" s="45"/>
      <c r="MJ133" s="45"/>
      <c r="MK133" s="45"/>
      <c r="ML133" s="45"/>
      <c r="MM133" s="45"/>
      <c r="MN133" s="45"/>
      <c r="MO133" s="45"/>
      <c r="MP133" s="45"/>
      <c r="MQ133" s="45"/>
      <c r="MR133" s="45"/>
      <c r="MS133" s="45"/>
      <c r="MT133" s="45"/>
      <c r="MU133" s="45"/>
      <c r="MV133" s="45"/>
      <c r="MW133" s="45"/>
      <c r="MX133" s="45"/>
      <c r="MY133" s="45"/>
      <c r="MZ133" s="45"/>
      <c r="NA133" s="45"/>
      <c r="NB133" s="45"/>
      <c r="NC133" s="45"/>
      <c r="ND133" s="45"/>
      <c r="NE133" s="45"/>
      <c r="NF133" s="45"/>
      <c r="NG133" s="45"/>
      <c r="NH133" s="45"/>
      <c r="NI133" s="45"/>
      <c r="NJ133" s="45"/>
      <c r="NK133" s="45"/>
      <c r="NL133" s="45"/>
      <c r="NM133" s="45"/>
      <c r="NN133" s="45"/>
      <c r="NO133" s="45"/>
      <c r="NP133" s="45"/>
      <c r="NQ133" s="45"/>
      <c r="NR133" s="45"/>
      <c r="NS133" s="45"/>
      <c r="NT133" s="45"/>
      <c r="NU133" s="45"/>
      <c r="NV133" s="45"/>
      <c r="NW133" s="45"/>
      <c r="NX133" s="45"/>
      <c r="NY133" s="45"/>
      <c r="NZ133" s="45"/>
      <c r="OA133" s="45"/>
      <c r="OB133" s="45"/>
      <c r="OC133" s="45"/>
      <c r="OD133" s="45"/>
      <c r="OE133" s="45"/>
      <c r="OF133" s="45"/>
      <c r="OG133" s="45"/>
      <c r="OH133" s="45"/>
      <c r="OI133" s="45"/>
      <c r="OJ133" s="45"/>
      <c r="OK133" s="45"/>
      <c r="OL133" s="45"/>
      <c r="OM133" s="45"/>
      <c r="ON133" s="45"/>
      <c r="OO133" s="45"/>
      <c r="OP133" s="45"/>
      <c r="OQ133" s="45"/>
      <c r="OR133" s="45"/>
      <c r="OS133" s="45"/>
      <c r="OT133" s="45"/>
      <c r="OU133" s="45"/>
      <c r="OV133" s="45"/>
      <c r="OW133" s="45"/>
      <c r="OX133" s="45"/>
      <c r="OY133" s="45"/>
      <c r="OZ133" s="45"/>
      <c r="PA133" s="45"/>
      <c r="PB133" s="45"/>
      <c r="PC133" s="45"/>
      <c r="PD133" s="45"/>
      <c r="PE133" s="45"/>
      <c r="PF133" s="45"/>
      <c r="PG133" s="45"/>
      <c r="PH133" s="45"/>
      <c r="PI133" s="45"/>
      <c r="PJ133" s="45"/>
      <c r="PK133" s="45"/>
      <c r="PL133" s="45"/>
      <c r="PM133" s="45"/>
      <c r="PN133" s="45"/>
      <c r="PO133" s="45"/>
      <c r="PP133" s="45"/>
      <c r="PQ133" s="45"/>
      <c r="PR133" s="45"/>
      <c r="PS133" s="45"/>
      <c r="PT133" s="45"/>
      <c r="PU133" s="45"/>
      <c r="PV133" s="45"/>
      <c r="PW133" s="45"/>
      <c r="PX133" s="45"/>
      <c r="PY133" s="45"/>
      <c r="PZ133" s="45"/>
      <c r="QA133" s="45"/>
      <c r="QB133" s="45"/>
      <c r="QC133" s="45"/>
      <c r="QD133" s="45"/>
      <c r="QE133" s="45"/>
      <c r="QF133" s="45"/>
      <c r="QG133" s="45"/>
      <c r="QH133" s="45"/>
      <c r="QI133" s="45"/>
      <c r="QJ133" s="45"/>
      <c r="QK133" s="45"/>
      <c r="QL133" s="45"/>
      <c r="QM133" s="45"/>
      <c r="QN133" s="45"/>
      <c r="QO133" s="45"/>
      <c r="QP133" s="45"/>
      <c r="QQ133" s="45"/>
      <c r="QR133" s="45"/>
      <c r="QS133" s="45"/>
      <c r="QT133" s="45"/>
      <c r="QU133" s="45"/>
      <c r="QV133" s="45"/>
      <c r="QW133" s="45"/>
      <c r="QX133" s="45"/>
      <c r="QY133" s="45"/>
      <c r="QZ133" s="45"/>
      <c r="RA133" s="45"/>
      <c r="RB133" s="45"/>
      <c r="RC133" s="45"/>
      <c r="RD133" s="45"/>
      <c r="RE133" s="45"/>
      <c r="RF133" s="45"/>
      <c r="RG133" s="45"/>
      <c r="RH133" s="45"/>
      <c r="RI133" s="45"/>
      <c r="RJ133" s="45"/>
      <c r="RK133" s="45"/>
      <c r="RL133" s="45"/>
      <c r="RM133" s="45"/>
      <c r="RN133" s="45"/>
      <c r="RO133" s="45"/>
      <c r="RP133" s="45"/>
      <c r="RQ133" s="45"/>
      <c r="RR133" s="45"/>
      <c r="RS133" s="45"/>
      <c r="RT133" s="45"/>
      <c r="RU133" s="45"/>
      <c r="RV133" s="45"/>
      <c r="RW133" s="45"/>
      <c r="RX133" s="45"/>
    </row>
    <row r="134" spans="1:492" s="44" customFormat="1" ht="18" customHeight="1" x14ac:dyDescent="0.25">
      <c r="A134" s="231">
        <v>112</v>
      </c>
      <c r="B134" s="50" t="s">
        <v>97</v>
      </c>
      <c r="C134" s="57" t="s">
        <v>12</v>
      </c>
      <c r="D134" s="151"/>
      <c r="E134" s="38"/>
      <c r="F134" s="38"/>
      <c r="G134" s="38"/>
      <c r="H134" s="38"/>
      <c r="I134" s="38"/>
      <c r="J134" s="35"/>
      <c r="K134" s="38">
        <f t="shared" si="24"/>
        <v>0</v>
      </c>
      <c r="L134" s="38">
        <f t="shared" si="25"/>
        <v>0</v>
      </c>
      <c r="M134" s="352">
        <f t="shared" si="18"/>
        <v>0</v>
      </c>
      <c r="N134" s="151"/>
      <c r="O134" s="38"/>
      <c r="P134" s="38"/>
      <c r="Q134" s="38"/>
      <c r="R134" s="38"/>
      <c r="S134" s="38"/>
      <c r="T134" s="38"/>
      <c r="U134" s="38">
        <f t="shared" si="19"/>
        <v>0</v>
      </c>
      <c r="V134" s="38">
        <f t="shared" si="20"/>
        <v>0</v>
      </c>
      <c r="W134" s="166">
        <f t="shared" si="21"/>
        <v>0</v>
      </c>
      <c r="X134" s="148"/>
      <c r="Y134" s="35"/>
      <c r="Z134" s="206">
        <f t="shared" si="26"/>
        <v>0</v>
      </c>
      <c r="AA134" s="148"/>
      <c r="AB134" s="148"/>
      <c r="AC134" s="148"/>
      <c r="AD134" s="370">
        <f t="shared" si="22"/>
        <v>0</v>
      </c>
      <c r="AE134" s="148"/>
      <c r="AF134" s="38"/>
      <c r="AG134" s="148"/>
      <c r="AH134" s="168">
        <f t="shared" si="27"/>
        <v>0</v>
      </c>
      <c r="AI134" s="171">
        <f t="shared" si="23"/>
        <v>0</v>
      </c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  <c r="FP134" s="45"/>
      <c r="FQ134" s="45"/>
      <c r="FR134" s="45"/>
      <c r="FS134" s="45"/>
      <c r="FT134" s="45"/>
      <c r="FU134" s="45"/>
      <c r="FV134" s="45"/>
      <c r="FW134" s="45"/>
      <c r="FX134" s="45"/>
      <c r="FY134" s="45"/>
      <c r="FZ134" s="45"/>
      <c r="GA134" s="45"/>
      <c r="GB134" s="45"/>
      <c r="GC134" s="45"/>
      <c r="GD134" s="45"/>
      <c r="GE134" s="45"/>
      <c r="GF134" s="45"/>
      <c r="GG134" s="45"/>
      <c r="GH134" s="45"/>
      <c r="GI134" s="45"/>
      <c r="GJ134" s="45"/>
      <c r="GK134" s="45"/>
      <c r="GL134" s="45"/>
      <c r="GM134" s="45"/>
      <c r="GN134" s="45"/>
      <c r="GO134" s="45"/>
      <c r="GP134" s="45"/>
      <c r="GQ134" s="45"/>
      <c r="GR134" s="45"/>
      <c r="GS134" s="45"/>
      <c r="GT134" s="45"/>
      <c r="GU134" s="45"/>
      <c r="GV134" s="45"/>
      <c r="GW134" s="45"/>
      <c r="GX134" s="45"/>
      <c r="GY134" s="45"/>
      <c r="GZ134" s="45"/>
      <c r="HA134" s="45"/>
      <c r="HB134" s="45"/>
      <c r="HC134" s="45"/>
      <c r="HD134" s="45"/>
      <c r="HE134" s="45"/>
      <c r="HF134" s="45"/>
      <c r="HG134" s="45"/>
      <c r="HH134" s="45"/>
      <c r="HI134" s="45"/>
      <c r="HJ134" s="45"/>
      <c r="HK134" s="45"/>
      <c r="HL134" s="45"/>
      <c r="HM134" s="45"/>
      <c r="HN134" s="45"/>
      <c r="HO134" s="45"/>
      <c r="HP134" s="45"/>
      <c r="HQ134" s="45"/>
      <c r="HR134" s="45"/>
      <c r="HS134" s="45"/>
      <c r="HT134" s="45"/>
      <c r="HU134" s="45"/>
      <c r="HV134" s="45"/>
      <c r="HW134" s="45"/>
      <c r="HX134" s="45"/>
      <c r="HY134" s="45"/>
      <c r="HZ134" s="45"/>
      <c r="IA134" s="45"/>
      <c r="IB134" s="45"/>
      <c r="IC134" s="45"/>
      <c r="ID134" s="45"/>
      <c r="IE134" s="45"/>
      <c r="IF134" s="45"/>
      <c r="IG134" s="45"/>
      <c r="IH134" s="45"/>
      <c r="II134" s="45"/>
      <c r="IJ134" s="45"/>
      <c r="IK134" s="45"/>
      <c r="IL134" s="45"/>
      <c r="IM134" s="45"/>
      <c r="IN134" s="45"/>
      <c r="IO134" s="45"/>
      <c r="IP134" s="45"/>
      <c r="IQ134" s="45"/>
      <c r="IR134" s="45"/>
      <c r="IS134" s="45"/>
      <c r="IT134" s="45"/>
      <c r="IU134" s="45"/>
      <c r="IV134" s="45"/>
      <c r="IW134" s="45"/>
      <c r="IX134" s="45"/>
      <c r="IY134" s="45"/>
      <c r="IZ134" s="45"/>
      <c r="JA134" s="45"/>
      <c r="JB134" s="45"/>
      <c r="JC134" s="45"/>
      <c r="JD134" s="45"/>
      <c r="JE134" s="45"/>
      <c r="JF134" s="45"/>
      <c r="JG134" s="45"/>
      <c r="JH134" s="45"/>
      <c r="JI134" s="45"/>
      <c r="JJ134" s="45"/>
      <c r="JK134" s="45"/>
      <c r="JL134" s="45"/>
      <c r="JM134" s="45"/>
      <c r="JN134" s="45"/>
      <c r="JO134" s="45"/>
      <c r="JP134" s="45"/>
      <c r="JQ134" s="45"/>
      <c r="JR134" s="45"/>
      <c r="JS134" s="45"/>
      <c r="JT134" s="45"/>
      <c r="JU134" s="45"/>
      <c r="JV134" s="45"/>
      <c r="JW134" s="45"/>
      <c r="JX134" s="45"/>
      <c r="JY134" s="45"/>
      <c r="JZ134" s="45"/>
      <c r="KA134" s="45"/>
      <c r="KB134" s="45"/>
      <c r="KC134" s="45"/>
      <c r="KD134" s="45"/>
      <c r="KE134" s="45"/>
      <c r="KF134" s="45"/>
      <c r="KG134" s="45"/>
      <c r="KH134" s="45"/>
      <c r="KI134" s="45"/>
      <c r="KJ134" s="45"/>
      <c r="KK134" s="45"/>
      <c r="KL134" s="45"/>
      <c r="KM134" s="45"/>
      <c r="KN134" s="45"/>
      <c r="KO134" s="45"/>
      <c r="KP134" s="45"/>
      <c r="KQ134" s="45"/>
      <c r="KR134" s="45"/>
      <c r="KS134" s="45"/>
      <c r="KT134" s="45"/>
      <c r="KU134" s="45"/>
      <c r="KV134" s="45"/>
      <c r="KW134" s="45"/>
      <c r="KX134" s="45"/>
      <c r="KY134" s="45"/>
      <c r="KZ134" s="45"/>
      <c r="LA134" s="45"/>
      <c r="LB134" s="45"/>
      <c r="LC134" s="45"/>
      <c r="LD134" s="45"/>
      <c r="LE134" s="45"/>
      <c r="LF134" s="45"/>
      <c r="LG134" s="45"/>
      <c r="LH134" s="45"/>
      <c r="LI134" s="45"/>
      <c r="LJ134" s="45"/>
      <c r="LK134" s="45"/>
      <c r="LL134" s="45"/>
      <c r="LM134" s="45"/>
      <c r="LN134" s="45"/>
      <c r="LO134" s="45"/>
      <c r="LP134" s="45"/>
      <c r="LQ134" s="45"/>
      <c r="LR134" s="45"/>
      <c r="LS134" s="45"/>
      <c r="LT134" s="45"/>
      <c r="LU134" s="45"/>
      <c r="LV134" s="45"/>
      <c r="LW134" s="45"/>
      <c r="LX134" s="45"/>
      <c r="LY134" s="45"/>
      <c r="LZ134" s="45"/>
      <c r="MA134" s="45"/>
      <c r="MB134" s="45"/>
      <c r="MC134" s="45"/>
      <c r="MD134" s="45"/>
      <c r="ME134" s="45"/>
      <c r="MF134" s="45"/>
      <c r="MG134" s="45"/>
      <c r="MH134" s="45"/>
      <c r="MI134" s="45"/>
      <c r="MJ134" s="45"/>
      <c r="MK134" s="45"/>
      <c r="ML134" s="45"/>
      <c r="MM134" s="45"/>
      <c r="MN134" s="45"/>
      <c r="MO134" s="45"/>
      <c r="MP134" s="45"/>
      <c r="MQ134" s="45"/>
      <c r="MR134" s="45"/>
      <c r="MS134" s="45"/>
      <c r="MT134" s="45"/>
      <c r="MU134" s="45"/>
      <c r="MV134" s="45"/>
      <c r="MW134" s="45"/>
      <c r="MX134" s="45"/>
      <c r="MY134" s="45"/>
      <c r="MZ134" s="45"/>
      <c r="NA134" s="45"/>
      <c r="NB134" s="45"/>
      <c r="NC134" s="45"/>
      <c r="ND134" s="45"/>
      <c r="NE134" s="45"/>
      <c r="NF134" s="45"/>
      <c r="NG134" s="45"/>
      <c r="NH134" s="45"/>
      <c r="NI134" s="45"/>
      <c r="NJ134" s="45"/>
      <c r="NK134" s="45"/>
      <c r="NL134" s="45"/>
      <c r="NM134" s="45"/>
      <c r="NN134" s="45"/>
      <c r="NO134" s="45"/>
      <c r="NP134" s="45"/>
      <c r="NQ134" s="45"/>
      <c r="NR134" s="45"/>
      <c r="NS134" s="45"/>
      <c r="NT134" s="45"/>
      <c r="NU134" s="45"/>
      <c r="NV134" s="45"/>
      <c r="NW134" s="45"/>
      <c r="NX134" s="45"/>
      <c r="NY134" s="45"/>
      <c r="NZ134" s="45"/>
      <c r="OA134" s="45"/>
      <c r="OB134" s="45"/>
      <c r="OC134" s="45"/>
      <c r="OD134" s="45"/>
      <c r="OE134" s="45"/>
      <c r="OF134" s="45"/>
      <c r="OG134" s="45"/>
      <c r="OH134" s="45"/>
      <c r="OI134" s="45"/>
      <c r="OJ134" s="45"/>
      <c r="OK134" s="45"/>
      <c r="OL134" s="45"/>
      <c r="OM134" s="45"/>
      <c r="ON134" s="45"/>
      <c r="OO134" s="45"/>
      <c r="OP134" s="45"/>
      <c r="OQ134" s="45"/>
      <c r="OR134" s="45"/>
      <c r="OS134" s="45"/>
      <c r="OT134" s="45"/>
      <c r="OU134" s="45"/>
      <c r="OV134" s="45"/>
      <c r="OW134" s="45"/>
      <c r="OX134" s="45"/>
      <c r="OY134" s="45"/>
      <c r="OZ134" s="45"/>
      <c r="PA134" s="45"/>
      <c r="PB134" s="45"/>
      <c r="PC134" s="45"/>
      <c r="PD134" s="45"/>
      <c r="PE134" s="45"/>
      <c r="PF134" s="45"/>
      <c r="PG134" s="45"/>
      <c r="PH134" s="45"/>
      <c r="PI134" s="45"/>
      <c r="PJ134" s="45"/>
      <c r="PK134" s="45"/>
      <c r="PL134" s="45"/>
      <c r="PM134" s="45"/>
      <c r="PN134" s="45"/>
      <c r="PO134" s="45"/>
      <c r="PP134" s="45"/>
      <c r="PQ134" s="45"/>
      <c r="PR134" s="45"/>
      <c r="PS134" s="45"/>
      <c r="PT134" s="45"/>
      <c r="PU134" s="45"/>
      <c r="PV134" s="45"/>
      <c r="PW134" s="45"/>
      <c r="PX134" s="45"/>
      <c r="PY134" s="45"/>
      <c r="PZ134" s="45"/>
      <c r="QA134" s="45"/>
      <c r="QB134" s="45"/>
      <c r="QC134" s="45"/>
      <c r="QD134" s="45"/>
      <c r="QE134" s="45"/>
      <c r="QF134" s="45"/>
      <c r="QG134" s="45"/>
      <c r="QH134" s="45"/>
      <c r="QI134" s="45"/>
      <c r="QJ134" s="45"/>
      <c r="QK134" s="45"/>
      <c r="QL134" s="45"/>
      <c r="QM134" s="45"/>
      <c r="QN134" s="45"/>
      <c r="QO134" s="45"/>
      <c r="QP134" s="45"/>
      <c r="QQ134" s="45"/>
      <c r="QR134" s="45"/>
      <c r="QS134" s="45"/>
      <c r="QT134" s="45"/>
      <c r="QU134" s="45"/>
      <c r="QV134" s="45"/>
      <c r="QW134" s="45"/>
      <c r="QX134" s="45"/>
      <c r="QY134" s="45"/>
      <c r="QZ134" s="45"/>
      <c r="RA134" s="45"/>
      <c r="RB134" s="45"/>
      <c r="RC134" s="45"/>
      <c r="RD134" s="45"/>
      <c r="RE134" s="45"/>
      <c r="RF134" s="45"/>
      <c r="RG134" s="45"/>
      <c r="RH134" s="45"/>
      <c r="RI134" s="45"/>
      <c r="RJ134" s="45"/>
      <c r="RK134" s="45"/>
      <c r="RL134" s="45"/>
      <c r="RM134" s="45"/>
      <c r="RN134" s="45"/>
      <c r="RO134" s="45"/>
      <c r="RP134" s="45"/>
      <c r="RQ134" s="45"/>
      <c r="RR134" s="45"/>
      <c r="RS134" s="45"/>
      <c r="RT134" s="45"/>
      <c r="RU134" s="45"/>
      <c r="RV134" s="45"/>
      <c r="RW134" s="45"/>
      <c r="RX134" s="45"/>
    </row>
    <row r="135" spans="1:492" s="44" customFormat="1" ht="18.75" customHeight="1" x14ac:dyDescent="0.25">
      <c r="A135" s="231">
        <v>113</v>
      </c>
      <c r="B135" s="50" t="s">
        <v>98</v>
      </c>
      <c r="C135" s="57" t="s">
        <v>12</v>
      </c>
      <c r="D135" s="151"/>
      <c r="E135" s="38"/>
      <c r="F135" s="38"/>
      <c r="G135" s="38"/>
      <c r="H135" s="38"/>
      <c r="I135" s="38"/>
      <c r="J135" s="35"/>
      <c r="K135" s="38">
        <f t="shared" ref="K135:K148" si="28">(E135+G135+H135+J135+D135+I135)*$K$5</f>
        <v>0</v>
      </c>
      <c r="L135" s="38">
        <f t="shared" ref="L135:L148" si="29">(F135+G135+H135+J135+D135+I135)*$L$5</f>
        <v>0</v>
      </c>
      <c r="M135" s="352">
        <f t="shared" si="18"/>
        <v>0</v>
      </c>
      <c r="N135" s="151"/>
      <c r="O135" s="38"/>
      <c r="P135" s="38"/>
      <c r="Q135" s="38"/>
      <c r="R135" s="38"/>
      <c r="S135" s="38"/>
      <c r="T135" s="38"/>
      <c r="U135" s="38">
        <f t="shared" si="19"/>
        <v>0</v>
      </c>
      <c r="V135" s="38">
        <f t="shared" si="20"/>
        <v>0</v>
      </c>
      <c r="W135" s="166">
        <f t="shared" si="21"/>
        <v>0</v>
      </c>
      <c r="X135" s="148"/>
      <c r="Y135" s="35"/>
      <c r="Z135" s="206">
        <f t="shared" ref="Z135:Z148" si="30">(X135+Y135)*$Z$5</f>
        <v>0</v>
      </c>
      <c r="AA135" s="148"/>
      <c r="AB135" s="148"/>
      <c r="AC135" s="148"/>
      <c r="AD135" s="370">
        <f t="shared" si="22"/>
        <v>0</v>
      </c>
      <c r="AE135" s="148"/>
      <c r="AF135" s="38"/>
      <c r="AG135" s="148"/>
      <c r="AH135" s="168">
        <f t="shared" ref="AH135:AH148" si="31">(AE135+AF135+AG135)*$AH$5</f>
        <v>0</v>
      </c>
      <c r="AI135" s="171">
        <f t="shared" si="23"/>
        <v>0</v>
      </c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  <c r="FP135" s="45"/>
      <c r="FQ135" s="45"/>
      <c r="FR135" s="45"/>
      <c r="FS135" s="45"/>
      <c r="FT135" s="45"/>
      <c r="FU135" s="45"/>
      <c r="FV135" s="45"/>
      <c r="FW135" s="45"/>
      <c r="FX135" s="45"/>
      <c r="FY135" s="45"/>
      <c r="FZ135" s="45"/>
      <c r="GA135" s="45"/>
      <c r="GB135" s="45"/>
      <c r="GC135" s="45"/>
      <c r="GD135" s="45"/>
      <c r="GE135" s="45"/>
      <c r="GF135" s="45"/>
      <c r="GG135" s="45"/>
      <c r="GH135" s="45"/>
      <c r="GI135" s="45"/>
      <c r="GJ135" s="45"/>
      <c r="GK135" s="45"/>
      <c r="GL135" s="45"/>
      <c r="GM135" s="45"/>
      <c r="GN135" s="45"/>
      <c r="GO135" s="45"/>
      <c r="GP135" s="45"/>
      <c r="GQ135" s="45"/>
      <c r="GR135" s="45"/>
      <c r="GS135" s="45"/>
      <c r="GT135" s="45"/>
      <c r="GU135" s="45"/>
      <c r="GV135" s="45"/>
      <c r="GW135" s="45"/>
      <c r="GX135" s="45"/>
      <c r="GY135" s="45"/>
      <c r="GZ135" s="45"/>
      <c r="HA135" s="45"/>
      <c r="HB135" s="45"/>
      <c r="HC135" s="45"/>
      <c r="HD135" s="45"/>
      <c r="HE135" s="45"/>
      <c r="HF135" s="45"/>
      <c r="HG135" s="45"/>
      <c r="HH135" s="45"/>
      <c r="HI135" s="45"/>
      <c r="HJ135" s="45"/>
      <c r="HK135" s="45"/>
      <c r="HL135" s="45"/>
      <c r="HM135" s="45"/>
      <c r="HN135" s="45"/>
      <c r="HO135" s="45"/>
      <c r="HP135" s="45"/>
      <c r="HQ135" s="45"/>
      <c r="HR135" s="45"/>
      <c r="HS135" s="45"/>
      <c r="HT135" s="45"/>
      <c r="HU135" s="45"/>
      <c r="HV135" s="45"/>
      <c r="HW135" s="45"/>
      <c r="HX135" s="45"/>
      <c r="HY135" s="45"/>
      <c r="HZ135" s="45"/>
      <c r="IA135" s="45"/>
      <c r="IB135" s="45"/>
      <c r="IC135" s="45"/>
      <c r="ID135" s="45"/>
      <c r="IE135" s="45"/>
      <c r="IF135" s="45"/>
      <c r="IG135" s="45"/>
      <c r="IH135" s="45"/>
      <c r="II135" s="45"/>
      <c r="IJ135" s="45"/>
      <c r="IK135" s="45"/>
      <c r="IL135" s="45"/>
      <c r="IM135" s="45"/>
      <c r="IN135" s="45"/>
      <c r="IO135" s="45"/>
      <c r="IP135" s="45"/>
      <c r="IQ135" s="45"/>
      <c r="IR135" s="45"/>
      <c r="IS135" s="45"/>
      <c r="IT135" s="45"/>
      <c r="IU135" s="45"/>
      <c r="IV135" s="45"/>
      <c r="IW135" s="45"/>
      <c r="IX135" s="45"/>
      <c r="IY135" s="45"/>
      <c r="IZ135" s="45"/>
      <c r="JA135" s="45"/>
      <c r="JB135" s="45"/>
      <c r="JC135" s="45"/>
      <c r="JD135" s="45"/>
      <c r="JE135" s="45"/>
      <c r="JF135" s="45"/>
      <c r="JG135" s="45"/>
      <c r="JH135" s="45"/>
      <c r="JI135" s="45"/>
      <c r="JJ135" s="45"/>
      <c r="JK135" s="45"/>
      <c r="JL135" s="45"/>
      <c r="JM135" s="45"/>
      <c r="JN135" s="45"/>
      <c r="JO135" s="45"/>
      <c r="JP135" s="45"/>
      <c r="JQ135" s="45"/>
      <c r="JR135" s="45"/>
      <c r="JS135" s="45"/>
      <c r="JT135" s="45"/>
      <c r="JU135" s="45"/>
      <c r="JV135" s="45"/>
      <c r="JW135" s="45"/>
      <c r="JX135" s="45"/>
      <c r="JY135" s="45"/>
      <c r="JZ135" s="45"/>
      <c r="KA135" s="45"/>
      <c r="KB135" s="45"/>
      <c r="KC135" s="45"/>
      <c r="KD135" s="45"/>
      <c r="KE135" s="45"/>
      <c r="KF135" s="45"/>
      <c r="KG135" s="45"/>
      <c r="KH135" s="45"/>
      <c r="KI135" s="45"/>
      <c r="KJ135" s="45"/>
      <c r="KK135" s="45"/>
      <c r="KL135" s="45"/>
      <c r="KM135" s="45"/>
      <c r="KN135" s="45"/>
      <c r="KO135" s="45"/>
      <c r="KP135" s="45"/>
      <c r="KQ135" s="45"/>
      <c r="KR135" s="45"/>
      <c r="KS135" s="45"/>
      <c r="KT135" s="45"/>
      <c r="KU135" s="45"/>
      <c r="KV135" s="45"/>
      <c r="KW135" s="45"/>
      <c r="KX135" s="45"/>
      <c r="KY135" s="45"/>
      <c r="KZ135" s="45"/>
      <c r="LA135" s="45"/>
      <c r="LB135" s="45"/>
      <c r="LC135" s="45"/>
      <c r="LD135" s="45"/>
      <c r="LE135" s="45"/>
      <c r="LF135" s="45"/>
      <c r="LG135" s="45"/>
      <c r="LH135" s="45"/>
      <c r="LI135" s="45"/>
      <c r="LJ135" s="45"/>
      <c r="LK135" s="45"/>
      <c r="LL135" s="45"/>
      <c r="LM135" s="45"/>
      <c r="LN135" s="45"/>
      <c r="LO135" s="45"/>
      <c r="LP135" s="45"/>
      <c r="LQ135" s="45"/>
      <c r="LR135" s="45"/>
      <c r="LS135" s="45"/>
      <c r="LT135" s="45"/>
      <c r="LU135" s="45"/>
      <c r="LV135" s="45"/>
      <c r="LW135" s="45"/>
      <c r="LX135" s="45"/>
      <c r="LY135" s="45"/>
      <c r="LZ135" s="45"/>
      <c r="MA135" s="45"/>
      <c r="MB135" s="45"/>
      <c r="MC135" s="45"/>
      <c r="MD135" s="45"/>
      <c r="ME135" s="45"/>
      <c r="MF135" s="45"/>
      <c r="MG135" s="45"/>
      <c r="MH135" s="45"/>
      <c r="MI135" s="45"/>
      <c r="MJ135" s="45"/>
      <c r="MK135" s="45"/>
      <c r="ML135" s="45"/>
      <c r="MM135" s="45"/>
      <c r="MN135" s="45"/>
      <c r="MO135" s="45"/>
      <c r="MP135" s="45"/>
      <c r="MQ135" s="45"/>
      <c r="MR135" s="45"/>
      <c r="MS135" s="45"/>
      <c r="MT135" s="45"/>
      <c r="MU135" s="45"/>
      <c r="MV135" s="45"/>
      <c r="MW135" s="45"/>
      <c r="MX135" s="45"/>
      <c r="MY135" s="45"/>
      <c r="MZ135" s="45"/>
      <c r="NA135" s="45"/>
      <c r="NB135" s="45"/>
      <c r="NC135" s="45"/>
      <c r="ND135" s="45"/>
      <c r="NE135" s="45"/>
      <c r="NF135" s="45"/>
      <c r="NG135" s="45"/>
      <c r="NH135" s="45"/>
      <c r="NI135" s="45"/>
      <c r="NJ135" s="45"/>
      <c r="NK135" s="45"/>
      <c r="NL135" s="45"/>
      <c r="NM135" s="45"/>
      <c r="NN135" s="45"/>
      <c r="NO135" s="45"/>
      <c r="NP135" s="45"/>
      <c r="NQ135" s="45"/>
      <c r="NR135" s="45"/>
      <c r="NS135" s="45"/>
      <c r="NT135" s="45"/>
      <c r="NU135" s="45"/>
      <c r="NV135" s="45"/>
      <c r="NW135" s="45"/>
      <c r="NX135" s="45"/>
      <c r="NY135" s="45"/>
      <c r="NZ135" s="45"/>
      <c r="OA135" s="45"/>
      <c r="OB135" s="45"/>
      <c r="OC135" s="45"/>
      <c r="OD135" s="45"/>
      <c r="OE135" s="45"/>
      <c r="OF135" s="45"/>
      <c r="OG135" s="45"/>
      <c r="OH135" s="45"/>
      <c r="OI135" s="45"/>
      <c r="OJ135" s="45"/>
      <c r="OK135" s="45"/>
      <c r="OL135" s="45"/>
      <c r="OM135" s="45"/>
      <c r="ON135" s="45"/>
      <c r="OO135" s="45"/>
      <c r="OP135" s="45"/>
      <c r="OQ135" s="45"/>
      <c r="OR135" s="45"/>
      <c r="OS135" s="45"/>
      <c r="OT135" s="45"/>
      <c r="OU135" s="45"/>
      <c r="OV135" s="45"/>
      <c r="OW135" s="45"/>
      <c r="OX135" s="45"/>
      <c r="OY135" s="45"/>
      <c r="OZ135" s="45"/>
      <c r="PA135" s="45"/>
      <c r="PB135" s="45"/>
      <c r="PC135" s="45"/>
      <c r="PD135" s="45"/>
      <c r="PE135" s="45"/>
      <c r="PF135" s="45"/>
      <c r="PG135" s="45"/>
      <c r="PH135" s="45"/>
      <c r="PI135" s="45"/>
      <c r="PJ135" s="45"/>
      <c r="PK135" s="45"/>
      <c r="PL135" s="45"/>
      <c r="PM135" s="45"/>
      <c r="PN135" s="45"/>
      <c r="PO135" s="45"/>
      <c r="PP135" s="45"/>
      <c r="PQ135" s="45"/>
      <c r="PR135" s="45"/>
      <c r="PS135" s="45"/>
      <c r="PT135" s="45"/>
      <c r="PU135" s="45"/>
      <c r="PV135" s="45"/>
      <c r="PW135" s="45"/>
      <c r="PX135" s="45"/>
      <c r="PY135" s="45"/>
      <c r="PZ135" s="45"/>
      <c r="QA135" s="45"/>
      <c r="QB135" s="45"/>
      <c r="QC135" s="45"/>
      <c r="QD135" s="45"/>
      <c r="QE135" s="45"/>
      <c r="QF135" s="45"/>
      <c r="QG135" s="45"/>
      <c r="QH135" s="45"/>
      <c r="QI135" s="45"/>
      <c r="QJ135" s="45"/>
      <c r="QK135" s="45"/>
      <c r="QL135" s="45"/>
      <c r="QM135" s="45"/>
      <c r="QN135" s="45"/>
      <c r="QO135" s="45"/>
      <c r="QP135" s="45"/>
      <c r="QQ135" s="45"/>
      <c r="QR135" s="45"/>
      <c r="QS135" s="45"/>
      <c r="QT135" s="45"/>
      <c r="QU135" s="45"/>
      <c r="QV135" s="45"/>
      <c r="QW135" s="45"/>
      <c r="QX135" s="45"/>
      <c r="QY135" s="45"/>
      <c r="QZ135" s="45"/>
      <c r="RA135" s="45"/>
      <c r="RB135" s="45"/>
      <c r="RC135" s="45"/>
      <c r="RD135" s="45"/>
      <c r="RE135" s="45"/>
      <c r="RF135" s="45"/>
      <c r="RG135" s="45"/>
      <c r="RH135" s="45"/>
      <c r="RI135" s="45"/>
      <c r="RJ135" s="45"/>
      <c r="RK135" s="45"/>
      <c r="RL135" s="45"/>
      <c r="RM135" s="45"/>
      <c r="RN135" s="45"/>
      <c r="RO135" s="45"/>
      <c r="RP135" s="45"/>
      <c r="RQ135" s="45"/>
      <c r="RR135" s="45"/>
      <c r="RS135" s="45"/>
      <c r="RT135" s="45"/>
      <c r="RU135" s="45"/>
      <c r="RV135" s="45"/>
      <c r="RW135" s="45"/>
      <c r="RX135" s="45"/>
    </row>
    <row r="136" spans="1:492" s="44" customFormat="1" ht="21" customHeight="1" x14ac:dyDescent="0.25">
      <c r="A136" s="231">
        <v>114</v>
      </c>
      <c r="B136" s="50" t="s">
        <v>99</v>
      </c>
      <c r="C136" s="57" t="s">
        <v>12</v>
      </c>
      <c r="D136" s="151"/>
      <c r="E136" s="38"/>
      <c r="F136" s="38"/>
      <c r="G136" s="38"/>
      <c r="H136" s="38"/>
      <c r="I136" s="38"/>
      <c r="J136" s="35"/>
      <c r="K136" s="38">
        <f t="shared" si="28"/>
        <v>0</v>
      </c>
      <c r="L136" s="38">
        <f t="shared" si="29"/>
        <v>0</v>
      </c>
      <c r="M136" s="352">
        <f t="shared" ref="M136:M148" si="32">K136+L136</f>
        <v>0</v>
      </c>
      <c r="N136" s="151"/>
      <c r="O136" s="38"/>
      <c r="P136" s="38"/>
      <c r="Q136" s="38"/>
      <c r="R136" s="38"/>
      <c r="S136" s="38"/>
      <c r="T136" s="38"/>
      <c r="U136" s="38">
        <f t="shared" ref="U136:U148" si="33">(S136+R136+Q136+O136+N136)*$U$5</f>
        <v>0</v>
      </c>
      <c r="V136" s="38">
        <f t="shared" ref="V136:V148" si="34">(S136+R136+Q136+P136+N136)*$V$5</f>
        <v>0</v>
      </c>
      <c r="W136" s="166">
        <f t="shared" ref="W136:W148" si="35">U136+V136</f>
        <v>0</v>
      </c>
      <c r="X136" s="148"/>
      <c r="Y136" s="35"/>
      <c r="Z136" s="206">
        <f t="shared" si="30"/>
        <v>0</v>
      </c>
      <c r="AA136" s="148"/>
      <c r="AB136" s="148"/>
      <c r="AC136" s="148"/>
      <c r="AD136" s="370">
        <f t="shared" ref="AD136:AD148" si="36">(AC136+AB136+AA136)*AD$5</f>
        <v>0</v>
      </c>
      <c r="AE136" s="148"/>
      <c r="AF136" s="38"/>
      <c r="AG136" s="148"/>
      <c r="AH136" s="168">
        <f t="shared" si="31"/>
        <v>0</v>
      </c>
      <c r="AI136" s="171">
        <f t="shared" ref="AI136:AI148" si="37">M136+W136+Z136+AH136</f>
        <v>0</v>
      </c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  <c r="FP136" s="45"/>
      <c r="FQ136" s="45"/>
      <c r="FR136" s="45"/>
      <c r="FS136" s="45"/>
      <c r="FT136" s="45"/>
      <c r="FU136" s="45"/>
      <c r="FV136" s="45"/>
      <c r="FW136" s="45"/>
      <c r="FX136" s="45"/>
      <c r="FY136" s="45"/>
      <c r="FZ136" s="45"/>
      <c r="GA136" s="45"/>
      <c r="GB136" s="45"/>
      <c r="GC136" s="45"/>
      <c r="GD136" s="45"/>
      <c r="GE136" s="45"/>
      <c r="GF136" s="45"/>
      <c r="GG136" s="45"/>
      <c r="GH136" s="45"/>
      <c r="GI136" s="45"/>
      <c r="GJ136" s="45"/>
      <c r="GK136" s="45"/>
      <c r="GL136" s="45"/>
      <c r="GM136" s="45"/>
      <c r="GN136" s="45"/>
      <c r="GO136" s="45"/>
      <c r="GP136" s="45"/>
      <c r="GQ136" s="45"/>
      <c r="GR136" s="45"/>
      <c r="GS136" s="45"/>
      <c r="GT136" s="45"/>
      <c r="GU136" s="45"/>
      <c r="GV136" s="45"/>
      <c r="GW136" s="45"/>
      <c r="GX136" s="45"/>
      <c r="GY136" s="45"/>
      <c r="GZ136" s="45"/>
      <c r="HA136" s="45"/>
      <c r="HB136" s="45"/>
      <c r="HC136" s="45"/>
      <c r="HD136" s="45"/>
      <c r="HE136" s="45"/>
      <c r="HF136" s="45"/>
      <c r="HG136" s="45"/>
      <c r="HH136" s="45"/>
      <c r="HI136" s="45"/>
      <c r="HJ136" s="45"/>
      <c r="HK136" s="45"/>
      <c r="HL136" s="45"/>
      <c r="HM136" s="45"/>
      <c r="HN136" s="45"/>
      <c r="HO136" s="45"/>
      <c r="HP136" s="45"/>
      <c r="HQ136" s="45"/>
      <c r="HR136" s="45"/>
      <c r="HS136" s="45"/>
      <c r="HT136" s="45"/>
      <c r="HU136" s="45"/>
      <c r="HV136" s="45"/>
      <c r="HW136" s="45"/>
      <c r="HX136" s="45"/>
      <c r="HY136" s="45"/>
      <c r="HZ136" s="45"/>
      <c r="IA136" s="45"/>
      <c r="IB136" s="45"/>
      <c r="IC136" s="45"/>
      <c r="ID136" s="45"/>
      <c r="IE136" s="45"/>
      <c r="IF136" s="45"/>
      <c r="IG136" s="45"/>
      <c r="IH136" s="45"/>
      <c r="II136" s="45"/>
      <c r="IJ136" s="45"/>
      <c r="IK136" s="45"/>
      <c r="IL136" s="45"/>
      <c r="IM136" s="45"/>
      <c r="IN136" s="45"/>
      <c r="IO136" s="45"/>
      <c r="IP136" s="45"/>
      <c r="IQ136" s="45"/>
      <c r="IR136" s="45"/>
      <c r="IS136" s="45"/>
      <c r="IT136" s="45"/>
      <c r="IU136" s="45"/>
      <c r="IV136" s="45"/>
      <c r="IW136" s="45"/>
      <c r="IX136" s="45"/>
      <c r="IY136" s="45"/>
      <c r="IZ136" s="45"/>
      <c r="JA136" s="45"/>
      <c r="JB136" s="45"/>
      <c r="JC136" s="45"/>
      <c r="JD136" s="45"/>
      <c r="JE136" s="45"/>
      <c r="JF136" s="45"/>
      <c r="JG136" s="45"/>
      <c r="JH136" s="45"/>
      <c r="JI136" s="45"/>
      <c r="JJ136" s="45"/>
      <c r="JK136" s="45"/>
      <c r="JL136" s="45"/>
      <c r="JM136" s="45"/>
      <c r="JN136" s="45"/>
      <c r="JO136" s="45"/>
      <c r="JP136" s="45"/>
      <c r="JQ136" s="45"/>
      <c r="JR136" s="45"/>
      <c r="JS136" s="45"/>
      <c r="JT136" s="45"/>
      <c r="JU136" s="45"/>
      <c r="JV136" s="45"/>
      <c r="JW136" s="45"/>
      <c r="JX136" s="45"/>
      <c r="JY136" s="45"/>
      <c r="JZ136" s="45"/>
      <c r="KA136" s="45"/>
      <c r="KB136" s="45"/>
      <c r="KC136" s="45"/>
      <c r="KD136" s="45"/>
      <c r="KE136" s="45"/>
      <c r="KF136" s="45"/>
      <c r="KG136" s="45"/>
      <c r="KH136" s="45"/>
      <c r="KI136" s="45"/>
      <c r="KJ136" s="45"/>
      <c r="KK136" s="45"/>
      <c r="KL136" s="45"/>
      <c r="KM136" s="45"/>
      <c r="KN136" s="45"/>
      <c r="KO136" s="45"/>
      <c r="KP136" s="45"/>
      <c r="KQ136" s="45"/>
      <c r="KR136" s="45"/>
      <c r="KS136" s="45"/>
      <c r="KT136" s="45"/>
      <c r="KU136" s="45"/>
      <c r="KV136" s="45"/>
      <c r="KW136" s="45"/>
      <c r="KX136" s="45"/>
      <c r="KY136" s="45"/>
      <c r="KZ136" s="45"/>
      <c r="LA136" s="45"/>
      <c r="LB136" s="45"/>
      <c r="LC136" s="45"/>
      <c r="LD136" s="45"/>
      <c r="LE136" s="45"/>
      <c r="LF136" s="45"/>
      <c r="LG136" s="45"/>
      <c r="LH136" s="45"/>
      <c r="LI136" s="45"/>
      <c r="LJ136" s="45"/>
      <c r="LK136" s="45"/>
      <c r="LL136" s="45"/>
      <c r="LM136" s="45"/>
      <c r="LN136" s="45"/>
      <c r="LO136" s="45"/>
      <c r="LP136" s="45"/>
      <c r="LQ136" s="45"/>
      <c r="LR136" s="45"/>
      <c r="LS136" s="45"/>
      <c r="LT136" s="45"/>
      <c r="LU136" s="45"/>
      <c r="LV136" s="45"/>
      <c r="LW136" s="45"/>
      <c r="LX136" s="45"/>
      <c r="LY136" s="45"/>
      <c r="LZ136" s="45"/>
      <c r="MA136" s="45"/>
      <c r="MB136" s="45"/>
      <c r="MC136" s="45"/>
      <c r="MD136" s="45"/>
      <c r="ME136" s="45"/>
      <c r="MF136" s="45"/>
      <c r="MG136" s="45"/>
      <c r="MH136" s="45"/>
      <c r="MI136" s="45"/>
      <c r="MJ136" s="45"/>
      <c r="MK136" s="45"/>
      <c r="ML136" s="45"/>
      <c r="MM136" s="45"/>
      <c r="MN136" s="45"/>
      <c r="MO136" s="45"/>
      <c r="MP136" s="45"/>
      <c r="MQ136" s="45"/>
      <c r="MR136" s="45"/>
      <c r="MS136" s="45"/>
      <c r="MT136" s="45"/>
      <c r="MU136" s="45"/>
      <c r="MV136" s="45"/>
      <c r="MW136" s="45"/>
      <c r="MX136" s="45"/>
      <c r="MY136" s="45"/>
      <c r="MZ136" s="45"/>
      <c r="NA136" s="45"/>
      <c r="NB136" s="45"/>
      <c r="NC136" s="45"/>
      <c r="ND136" s="45"/>
      <c r="NE136" s="45"/>
      <c r="NF136" s="45"/>
      <c r="NG136" s="45"/>
      <c r="NH136" s="45"/>
      <c r="NI136" s="45"/>
      <c r="NJ136" s="45"/>
      <c r="NK136" s="45"/>
      <c r="NL136" s="45"/>
      <c r="NM136" s="45"/>
      <c r="NN136" s="45"/>
      <c r="NO136" s="45"/>
      <c r="NP136" s="45"/>
      <c r="NQ136" s="45"/>
      <c r="NR136" s="45"/>
      <c r="NS136" s="45"/>
      <c r="NT136" s="45"/>
      <c r="NU136" s="45"/>
      <c r="NV136" s="45"/>
      <c r="NW136" s="45"/>
      <c r="NX136" s="45"/>
      <c r="NY136" s="45"/>
      <c r="NZ136" s="45"/>
      <c r="OA136" s="45"/>
      <c r="OB136" s="45"/>
      <c r="OC136" s="45"/>
      <c r="OD136" s="45"/>
      <c r="OE136" s="45"/>
      <c r="OF136" s="45"/>
      <c r="OG136" s="45"/>
      <c r="OH136" s="45"/>
      <c r="OI136" s="45"/>
      <c r="OJ136" s="45"/>
      <c r="OK136" s="45"/>
      <c r="OL136" s="45"/>
      <c r="OM136" s="45"/>
      <c r="ON136" s="45"/>
      <c r="OO136" s="45"/>
      <c r="OP136" s="45"/>
      <c r="OQ136" s="45"/>
      <c r="OR136" s="45"/>
      <c r="OS136" s="45"/>
      <c r="OT136" s="45"/>
      <c r="OU136" s="45"/>
      <c r="OV136" s="45"/>
      <c r="OW136" s="45"/>
      <c r="OX136" s="45"/>
      <c r="OY136" s="45"/>
      <c r="OZ136" s="45"/>
      <c r="PA136" s="45"/>
      <c r="PB136" s="45"/>
      <c r="PC136" s="45"/>
      <c r="PD136" s="45"/>
      <c r="PE136" s="45"/>
      <c r="PF136" s="45"/>
      <c r="PG136" s="45"/>
      <c r="PH136" s="45"/>
      <c r="PI136" s="45"/>
      <c r="PJ136" s="45"/>
      <c r="PK136" s="45"/>
      <c r="PL136" s="45"/>
      <c r="PM136" s="45"/>
      <c r="PN136" s="45"/>
      <c r="PO136" s="45"/>
      <c r="PP136" s="45"/>
      <c r="PQ136" s="45"/>
      <c r="PR136" s="45"/>
      <c r="PS136" s="45"/>
      <c r="PT136" s="45"/>
      <c r="PU136" s="45"/>
      <c r="PV136" s="45"/>
      <c r="PW136" s="45"/>
      <c r="PX136" s="45"/>
      <c r="PY136" s="45"/>
      <c r="PZ136" s="45"/>
      <c r="QA136" s="45"/>
      <c r="QB136" s="45"/>
      <c r="QC136" s="45"/>
      <c r="QD136" s="45"/>
      <c r="QE136" s="45"/>
      <c r="QF136" s="45"/>
      <c r="QG136" s="45"/>
      <c r="QH136" s="45"/>
      <c r="QI136" s="45"/>
      <c r="QJ136" s="45"/>
      <c r="QK136" s="45"/>
      <c r="QL136" s="45"/>
      <c r="QM136" s="45"/>
      <c r="QN136" s="45"/>
      <c r="QO136" s="45"/>
      <c r="QP136" s="45"/>
      <c r="QQ136" s="45"/>
      <c r="QR136" s="45"/>
      <c r="QS136" s="45"/>
      <c r="QT136" s="45"/>
      <c r="QU136" s="45"/>
      <c r="QV136" s="45"/>
      <c r="QW136" s="45"/>
      <c r="QX136" s="45"/>
      <c r="QY136" s="45"/>
      <c r="QZ136" s="45"/>
      <c r="RA136" s="45"/>
      <c r="RB136" s="45"/>
      <c r="RC136" s="45"/>
      <c r="RD136" s="45"/>
      <c r="RE136" s="45"/>
      <c r="RF136" s="45"/>
      <c r="RG136" s="45"/>
      <c r="RH136" s="45"/>
      <c r="RI136" s="45"/>
      <c r="RJ136" s="45"/>
      <c r="RK136" s="45"/>
      <c r="RL136" s="45"/>
      <c r="RM136" s="45"/>
      <c r="RN136" s="45"/>
      <c r="RO136" s="45"/>
      <c r="RP136" s="45"/>
      <c r="RQ136" s="45"/>
      <c r="RR136" s="45"/>
      <c r="RS136" s="45"/>
      <c r="RT136" s="45"/>
      <c r="RU136" s="45"/>
      <c r="RV136" s="45"/>
      <c r="RW136" s="45"/>
      <c r="RX136" s="45"/>
    </row>
    <row r="137" spans="1:492" s="44" customFormat="1" ht="15" x14ac:dyDescent="0.25">
      <c r="A137" s="236"/>
      <c r="B137" s="57" t="s">
        <v>100</v>
      </c>
      <c r="C137" s="35"/>
      <c r="D137" s="38"/>
      <c r="E137" s="38"/>
      <c r="F137" s="38"/>
      <c r="G137" s="38"/>
      <c r="H137" s="38"/>
      <c r="I137" s="38"/>
      <c r="J137" s="35"/>
      <c r="K137" s="38">
        <f t="shared" si="28"/>
        <v>0</v>
      </c>
      <c r="L137" s="38">
        <f t="shared" si="29"/>
        <v>0</v>
      </c>
      <c r="M137" s="352">
        <f t="shared" si="32"/>
        <v>0</v>
      </c>
      <c r="N137" s="38"/>
      <c r="O137" s="38"/>
      <c r="P137" s="38"/>
      <c r="Q137" s="38"/>
      <c r="R137" s="38"/>
      <c r="S137" s="38"/>
      <c r="T137" s="38"/>
      <c r="U137" s="38">
        <f t="shared" si="33"/>
        <v>0</v>
      </c>
      <c r="V137" s="38">
        <f t="shared" si="34"/>
        <v>0</v>
      </c>
      <c r="W137" s="166">
        <f t="shared" si="35"/>
        <v>0</v>
      </c>
      <c r="X137" s="148"/>
      <c r="Y137" s="35"/>
      <c r="Z137" s="206">
        <f t="shared" si="30"/>
        <v>0</v>
      </c>
      <c r="AA137" s="53"/>
      <c r="AB137" s="53"/>
      <c r="AC137" s="148"/>
      <c r="AD137" s="370">
        <f t="shared" si="36"/>
        <v>0</v>
      </c>
      <c r="AE137" s="53"/>
      <c r="AF137" s="38"/>
      <c r="AG137" s="148"/>
      <c r="AH137" s="168">
        <f t="shared" si="31"/>
        <v>0</v>
      </c>
      <c r="AI137" s="171">
        <f t="shared" si="37"/>
        <v>0</v>
      </c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  <c r="FP137" s="45"/>
      <c r="FQ137" s="45"/>
      <c r="FR137" s="45"/>
      <c r="FS137" s="45"/>
      <c r="FT137" s="45"/>
      <c r="FU137" s="45"/>
      <c r="FV137" s="45"/>
      <c r="FW137" s="45"/>
      <c r="FX137" s="45"/>
      <c r="FY137" s="45"/>
      <c r="FZ137" s="45"/>
      <c r="GA137" s="45"/>
      <c r="GB137" s="45"/>
      <c r="GC137" s="45"/>
      <c r="GD137" s="45"/>
      <c r="GE137" s="45"/>
      <c r="GF137" s="45"/>
      <c r="GG137" s="45"/>
      <c r="GH137" s="45"/>
      <c r="GI137" s="45"/>
      <c r="GJ137" s="45"/>
      <c r="GK137" s="45"/>
      <c r="GL137" s="45"/>
      <c r="GM137" s="45"/>
      <c r="GN137" s="45"/>
      <c r="GO137" s="45"/>
      <c r="GP137" s="45"/>
      <c r="GQ137" s="45"/>
      <c r="GR137" s="45"/>
      <c r="GS137" s="45"/>
      <c r="GT137" s="45"/>
      <c r="GU137" s="45"/>
      <c r="GV137" s="45"/>
      <c r="GW137" s="45"/>
      <c r="GX137" s="45"/>
      <c r="GY137" s="45"/>
      <c r="GZ137" s="45"/>
      <c r="HA137" s="45"/>
      <c r="HB137" s="45"/>
      <c r="HC137" s="45"/>
      <c r="HD137" s="45"/>
      <c r="HE137" s="45"/>
      <c r="HF137" s="45"/>
      <c r="HG137" s="45"/>
      <c r="HH137" s="45"/>
      <c r="HI137" s="45"/>
      <c r="HJ137" s="45"/>
      <c r="HK137" s="45"/>
      <c r="HL137" s="45"/>
      <c r="HM137" s="45"/>
      <c r="HN137" s="45"/>
      <c r="HO137" s="45"/>
      <c r="HP137" s="45"/>
      <c r="HQ137" s="45"/>
      <c r="HR137" s="45"/>
      <c r="HS137" s="45"/>
      <c r="HT137" s="45"/>
      <c r="HU137" s="45"/>
      <c r="HV137" s="45"/>
      <c r="HW137" s="45"/>
      <c r="HX137" s="45"/>
      <c r="HY137" s="45"/>
      <c r="HZ137" s="45"/>
      <c r="IA137" s="45"/>
      <c r="IB137" s="45"/>
      <c r="IC137" s="45"/>
      <c r="ID137" s="45"/>
      <c r="IE137" s="45"/>
      <c r="IF137" s="45"/>
      <c r="IG137" s="45"/>
      <c r="IH137" s="45"/>
      <c r="II137" s="45"/>
      <c r="IJ137" s="45"/>
      <c r="IK137" s="45"/>
      <c r="IL137" s="45"/>
      <c r="IM137" s="45"/>
      <c r="IN137" s="45"/>
      <c r="IO137" s="45"/>
      <c r="IP137" s="45"/>
      <c r="IQ137" s="45"/>
      <c r="IR137" s="45"/>
      <c r="IS137" s="45"/>
      <c r="IT137" s="45"/>
      <c r="IU137" s="45"/>
      <c r="IV137" s="45"/>
      <c r="IW137" s="45"/>
      <c r="IX137" s="45"/>
      <c r="IY137" s="45"/>
      <c r="IZ137" s="45"/>
      <c r="JA137" s="45"/>
      <c r="JB137" s="45"/>
      <c r="JC137" s="45"/>
      <c r="JD137" s="45"/>
      <c r="JE137" s="45"/>
      <c r="JF137" s="45"/>
      <c r="JG137" s="45"/>
      <c r="JH137" s="45"/>
      <c r="JI137" s="45"/>
      <c r="JJ137" s="45"/>
      <c r="JK137" s="45"/>
      <c r="JL137" s="45"/>
      <c r="JM137" s="45"/>
      <c r="JN137" s="45"/>
      <c r="JO137" s="45"/>
      <c r="JP137" s="45"/>
      <c r="JQ137" s="45"/>
      <c r="JR137" s="45"/>
      <c r="JS137" s="45"/>
      <c r="JT137" s="45"/>
      <c r="JU137" s="45"/>
      <c r="JV137" s="45"/>
      <c r="JW137" s="45"/>
      <c r="JX137" s="45"/>
      <c r="JY137" s="45"/>
      <c r="JZ137" s="45"/>
      <c r="KA137" s="45"/>
      <c r="KB137" s="45"/>
      <c r="KC137" s="45"/>
      <c r="KD137" s="45"/>
      <c r="KE137" s="45"/>
      <c r="KF137" s="45"/>
      <c r="KG137" s="45"/>
      <c r="KH137" s="45"/>
      <c r="KI137" s="45"/>
      <c r="KJ137" s="45"/>
      <c r="KK137" s="45"/>
      <c r="KL137" s="45"/>
      <c r="KM137" s="45"/>
      <c r="KN137" s="45"/>
      <c r="KO137" s="45"/>
      <c r="KP137" s="45"/>
      <c r="KQ137" s="45"/>
      <c r="KR137" s="45"/>
      <c r="KS137" s="45"/>
      <c r="KT137" s="45"/>
      <c r="KU137" s="45"/>
      <c r="KV137" s="45"/>
      <c r="KW137" s="45"/>
      <c r="KX137" s="45"/>
      <c r="KY137" s="45"/>
      <c r="KZ137" s="45"/>
      <c r="LA137" s="45"/>
      <c r="LB137" s="45"/>
      <c r="LC137" s="45"/>
      <c r="LD137" s="45"/>
      <c r="LE137" s="45"/>
      <c r="LF137" s="45"/>
      <c r="LG137" s="45"/>
      <c r="LH137" s="45"/>
      <c r="LI137" s="45"/>
      <c r="LJ137" s="45"/>
      <c r="LK137" s="45"/>
      <c r="LL137" s="45"/>
      <c r="LM137" s="45"/>
      <c r="LN137" s="45"/>
      <c r="LO137" s="45"/>
      <c r="LP137" s="45"/>
      <c r="LQ137" s="45"/>
      <c r="LR137" s="45"/>
      <c r="LS137" s="45"/>
      <c r="LT137" s="45"/>
      <c r="LU137" s="45"/>
      <c r="LV137" s="45"/>
      <c r="LW137" s="45"/>
      <c r="LX137" s="45"/>
      <c r="LY137" s="45"/>
      <c r="LZ137" s="45"/>
      <c r="MA137" s="45"/>
      <c r="MB137" s="45"/>
      <c r="MC137" s="45"/>
      <c r="MD137" s="45"/>
      <c r="ME137" s="45"/>
      <c r="MF137" s="45"/>
      <c r="MG137" s="45"/>
      <c r="MH137" s="45"/>
      <c r="MI137" s="45"/>
      <c r="MJ137" s="45"/>
      <c r="MK137" s="45"/>
      <c r="ML137" s="45"/>
      <c r="MM137" s="45"/>
      <c r="MN137" s="45"/>
      <c r="MO137" s="45"/>
      <c r="MP137" s="45"/>
      <c r="MQ137" s="45"/>
      <c r="MR137" s="45"/>
      <c r="MS137" s="45"/>
      <c r="MT137" s="45"/>
      <c r="MU137" s="45"/>
      <c r="MV137" s="45"/>
      <c r="MW137" s="45"/>
      <c r="MX137" s="45"/>
      <c r="MY137" s="45"/>
      <c r="MZ137" s="45"/>
      <c r="NA137" s="45"/>
      <c r="NB137" s="45"/>
      <c r="NC137" s="45"/>
      <c r="ND137" s="45"/>
      <c r="NE137" s="45"/>
      <c r="NF137" s="45"/>
      <c r="NG137" s="45"/>
      <c r="NH137" s="45"/>
      <c r="NI137" s="45"/>
      <c r="NJ137" s="45"/>
      <c r="NK137" s="45"/>
      <c r="NL137" s="45"/>
      <c r="NM137" s="45"/>
      <c r="NN137" s="45"/>
      <c r="NO137" s="45"/>
      <c r="NP137" s="45"/>
      <c r="NQ137" s="45"/>
      <c r="NR137" s="45"/>
      <c r="NS137" s="45"/>
      <c r="NT137" s="45"/>
      <c r="NU137" s="45"/>
      <c r="NV137" s="45"/>
      <c r="NW137" s="45"/>
      <c r="NX137" s="45"/>
      <c r="NY137" s="45"/>
      <c r="NZ137" s="45"/>
      <c r="OA137" s="45"/>
      <c r="OB137" s="45"/>
      <c r="OC137" s="45"/>
      <c r="OD137" s="45"/>
      <c r="OE137" s="45"/>
      <c r="OF137" s="45"/>
      <c r="OG137" s="45"/>
      <c r="OH137" s="45"/>
      <c r="OI137" s="45"/>
      <c r="OJ137" s="45"/>
      <c r="OK137" s="45"/>
      <c r="OL137" s="45"/>
      <c r="OM137" s="45"/>
      <c r="ON137" s="45"/>
      <c r="OO137" s="45"/>
      <c r="OP137" s="45"/>
      <c r="OQ137" s="45"/>
      <c r="OR137" s="45"/>
      <c r="OS137" s="45"/>
      <c r="OT137" s="45"/>
      <c r="OU137" s="45"/>
      <c r="OV137" s="45"/>
      <c r="OW137" s="45"/>
      <c r="OX137" s="45"/>
      <c r="OY137" s="45"/>
      <c r="OZ137" s="45"/>
      <c r="PA137" s="45"/>
      <c r="PB137" s="45"/>
      <c r="PC137" s="45"/>
      <c r="PD137" s="45"/>
      <c r="PE137" s="45"/>
      <c r="PF137" s="45"/>
      <c r="PG137" s="45"/>
      <c r="PH137" s="45"/>
      <c r="PI137" s="45"/>
      <c r="PJ137" s="45"/>
      <c r="PK137" s="45"/>
      <c r="PL137" s="45"/>
      <c r="PM137" s="45"/>
      <c r="PN137" s="45"/>
      <c r="PO137" s="45"/>
      <c r="PP137" s="45"/>
      <c r="PQ137" s="45"/>
      <c r="PR137" s="45"/>
      <c r="PS137" s="45"/>
      <c r="PT137" s="45"/>
      <c r="PU137" s="45"/>
      <c r="PV137" s="45"/>
      <c r="PW137" s="45"/>
      <c r="PX137" s="45"/>
      <c r="PY137" s="45"/>
      <c r="PZ137" s="45"/>
      <c r="QA137" s="45"/>
      <c r="QB137" s="45"/>
      <c r="QC137" s="45"/>
      <c r="QD137" s="45"/>
      <c r="QE137" s="45"/>
      <c r="QF137" s="45"/>
      <c r="QG137" s="45"/>
      <c r="QH137" s="45"/>
      <c r="QI137" s="45"/>
      <c r="QJ137" s="45"/>
      <c r="QK137" s="45"/>
      <c r="QL137" s="45"/>
      <c r="QM137" s="45"/>
      <c r="QN137" s="45"/>
      <c r="QO137" s="45"/>
      <c r="QP137" s="45"/>
      <c r="QQ137" s="45"/>
      <c r="QR137" s="45"/>
      <c r="QS137" s="45"/>
      <c r="QT137" s="45"/>
      <c r="QU137" s="45"/>
      <c r="QV137" s="45"/>
      <c r="QW137" s="45"/>
      <c r="QX137" s="45"/>
      <c r="QY137" s="45"/>
      <c r="QZ137" s="45"/>
      <c r="RA137" s="45"/>
      <c r="RB137" s="45"/>
      <c r="RC137" s="45"/>
      <c r="RD137" s="45"/>
      <c r="RE137" s="45"/>
      <c r="RF137" s="45"/>
      <c r="RG137" s="45"/>
      <c r="RH137" s="45"/>
      <c r="RI137" s="45"/>
      <c r="RJ137" s="45"/>
      <c r="RK137" s="45"/>
      <c r="RL137" s="45"/>
      <c r="RM137" s="45"/>
      <c r="RN137" s="45"/>
      <c r="RO137" s="45"/>
      <c r="RP137" s="45"/>
      <c r="RQ137" s="45"/>
      <c r="RR137" s="45"/>
      <c r="RS137" s="45"/>
      <c r="RT137" s="45"/>
      <c r="RU137" s="45"/>
      <c r="RV137" s="45"/>
      <c r="RW137" s="45"/>
      <c r="RX137" s="45"/>
    </row>
    <row r="138" spans="1:492" s="45" customFormat="1" ht="15" x14ac:dyDescent="0.25">
      <c r="A138" s="428">
        <v>115</v>
      </c>
      <c r="B138" s="427" t="s">
        <v>299</v>
      </c>
      <c r="C138" s="426" t="s">
        <v>82</v>
      </c>
      <c r="D138" s="38"/>
      <c r="E138" s="38"/>
      <c r="F138" s="38"/>
      <c r="G138" s="38"/>
      <c r="H138" s="38"/>
      <c r="I138" s="38"/>
      <c r="J138" s="35"/>
      <c r="K138" s="38">
        <f t="shared" si="28"/>
        <v>0</v>
      </c>
      <c r="L138" s="38">
        <f t="shared" si="29"/>
        <v>0</v>
      </c>
      <c r="M138" s="352">
        <f t="shared" si="32"/>
        <v>0</v>
      </c>
      <c r="N138" s="38"/>
      <c r="O138" s="38"/>
      <c r="P138" s="38"/>
      <c r="Q138" s="38"/>
      <c r="R138" s="38"/>
      <c r="S138" s="38"/>
      <c r="T138" s="38"/>
      <c r="U138" s="38">
        <f t="shared" si="33"/>
        <v>0</v>
      </c>
      <c r="V138" s="38">
        <f t="shared" si="34"/>
        <v>0</v>
      </c>
      <c r="W138" s="166">
        <f t="shared" si="35"/>
        <v>0</v>
      </c>
      <c r="X138" s="148"/>
      <c r="Y138" s="35"/>
      <c r="Z138" s="206"/>
      <c r="AA138" s="53"/>
      <c r="AB138" s="53"/>
      <c r="AC138" s="148"/>
      <c r="AD138" s="370"/>
      <c r="AE138" s="53"/>
      <c r="AF138" s="38"/>
      <c r="AG138" s="148"/>
      <c r="AH138" s="168"/>
      <c r="AI138" s="171">
        <f t="shared" si="37"/>
        <v>0</v>
      </c>
    </row>
    <row r="139" spans="1:492" s="34" customFormat="1" ht="18" customHeight="1" x14ac:dyDescent="0.25">
      <c r="A139" s="245">
        <v>116</v>
      </c>
      <c r="B139" s="261" t="s">
        <v>86</v>
      </c>
      <c r="C139" s="61" t="s">
        <v>12</v>
      </c>
      <c r="D139" s="35"/>
      <c r="E139" s="35"/>
      <c r="F139" s="18"/>
      <c r="G139" s="18"/>
      <c r="H139" s="35"/>
      <c r="I139" s="35"/>
      <c r="J139" s="18"/>
      <c r="K139" s="38">
        <f t="shared" si="28"/>
        <v>0</v>
      </c>
      <c r="L139" s="38">
        <f t="shared" si="29"/>
        <v>0</v>
      </c>
      <c r="M139" s="352">
        <f t="shared" si="32"/>
        <v>0</v>
      </c>
      <c r="N139" s="35"/>
      <c r="O139" s="35"/>
      <c r="P139" s="18"/>
      <c r="Q139" s="18"/>
      <c r="R139" s="35"/>
      <c r="S139" s="35"/>
      <c r="T139" s="35"/>
      <c r="U139" s="38">
        <f t="shared" si="33"/>
        <v>0</v>
      </c>
      <c r="V139" s="38">
        <f t="shared" si="34"/>
        <v>0</v>
      </c>
      <c r="W139" s="166">
        <f t="shared" si="35"/>
        <v>0</v>
      </c>
      <c r="X139" s="35"/>
      <c r="Y139" s="18"/>
      <c r="Z139" s="206">
        <f t="shared" si="30"/>
        <v>0</v>
      </c>
      <c r="AA139" s="35"/>
      <c r="AB139" s="35"/>
      <c r="AC139" s="35"/>
      <c r="AD139" s="370">
        <f t="shared" si="36"/>
        <v>0</v>
      </c>
      <c r="AE139" s="35"/>
      <c r="AF139" s="38"/>
      <c r="AG139" s="35"/>
      <c r="AH139" s="168">
        <f t="shared" si="31"/>
        <v>0</v>
      </c>
      <c r="AI139" s="171">
        <f t="shared" si="37"/>
        <v>0</v>
      </c>
    </row>
    <row r="140" spans="1:492" s="34" customFormat="1" ht="18" customHeight="1" x14ac:dyDescent="0.25">
      <c r="A140" s="428">
        <v>117</v>
      </c>
      <c r="B140" s="262" t="s">
        <v>239</v>
      </c>
      <c r="C140" s="63" t="s">
        <v>82</v>
      </c>
      <c r="D140" s="35"/>
      <c r="E140" s="35"/>
      <c r="F140" s="18"/>
      <c r="G140" s="18"/>
      <c r="H140" s="35"/>
      <c r="I140" s="35"/>
      <c r="J140" s="35"/>
      <c r="K140" s="38">
        <f t="shared" si="28"/>
        <v>0</v>
      </c>
      <c r="L140" s="38">
        <f t="shared" si="29"/>
        <v>0</v>
      </c>
      <c r="M140" s="352">
        <f t="shared" si="32"/>
        <v>0</v>
      </c>
      <c r="N140" s="35"/>
      <c r="O140" s="35"/>
      <c r="P140" s="18"/>
      <c r="Q140" s="18"/>
      <c r="R140" s="35"/>
      <c r="S140" s="35"/>
      <c r="T140" s="35"/>
      <c r="U140" s="38">
        <f t="shared" si="33"/>
        <v>0</v>
      </c>
      <c r="V140" s="38">
        <f t="shared" si="34"/>
        <v>0</v>
      </c>
      <c r="W140" s="166">
        <f t="shared" si="35"/>
        <v>0</v>
      </c>
      <c r="X140" s="35"/>
      <c r="Y140" s="35"/>
      <c r="Z140" s="206">
        <f t="shared" si="30"/>
        <v>0</v>
      </c>
      <c r="AA140" s="35"/>
      <c r="AB140" s="35"/>
      <c r="AC140" s="35"/>
      <c r="AD140" s="370">
        <f t="shared" si="36"/>
        <v>0</v>
      </c>
      <c r="AE140" s="35"/>
      <c r="AF140" s="38"/>
      <c r="AG140" s="35"/>
      <c r="AH140" s="168">
        <f t="shared" si="31"/>
        <v>0</v>
      </c>
      <c r="AI140" s="171">
        <f t="shared" si="37"/>
        <v>0</v>
      </c>
    </row>
    <row r="141" spans="1:492" s="34" customFormat="1" ht="18" customHeight="1" x14ac:dyDescent="0.25">
      <c r="A141" s="245">
        <v>118</v>
      </c>
      <c r="B141" s="261" t="s">
        <v>231</v>
      </c>
      <c r="C141" s="61" t="s">
        <v>12</v>
      </c>
      <c r="D141" s="35"/>
      <c r="E141" s="35"/>
      <c r="F141" s="18"/>
      <c r="G141" s="18"/>
      <c r="H141" s="35"/>
      <c r="I141" s="35"/>
      <c r="J141" s="18"/>
      <c r="K141" s="38">
        <f t="shared" si="28"/>
        <v>0</v>
      </c>
      <c r="L141" s="38">
        <f t="shared" si="29"/>
        <v>0</v>
      </c>
      <c r="M141" s="352">
        <f t="shared" si="32"/>
        <v>0</v>
      </c>
      <c r="N141" s="35"/>
      <c r="O141" s="35"/>
      <c r="P141" s="18"/>
      <c r="Q141" s="18"/>
      <c r="R141" s="35"/>
      <c r="S141" s="35"/>
      <c r="T141" s="35"/>
      <c r="U141" s="38">
        <f t="shared" si="33"/>
        <v>0</v>
      </c>
      <c r="V141" s="38">
        <f t="shared" si="34"/>
        <v>0</v>
      </c>
      <c r="W141" s="166">
        <f t="shared" si="35"/>
        <v>0</v>
      </c>
      <c r="X141" s="35"/>
      <c r="Y141" s="18"/>
      <c r="Z141" s="206">
        <f t="shared" si="30"/>
        <v>0</v>
      </c>
      <c r="AA141" s="35"/>
      <c r="AB141" s="35"/>
      <c r="AC141" s="35"/>
      <c r="AD141" s="370">
        <f t="shared" si="36"/>
        <v>0</v>
      </c>
      <c r="AE141" s="35"/>
      <c r="AF141" s="38"/>
      <c r="AG141" s="35"/>
      <c r="AH141" s="168">
        <f t="shared" si="31"/>
        <v>0</v>
      </c>
      <c r="AI141" s="171">
        <f t="shared" si="37"/>
        <v>0</v>
      </c>
    </row>
    <row r="142" spans="1:492" s="34" customFormat="1" ht="15" customHeight="1" x14ac:dyDescent="0.25">
      <c r="A142" s="428">
        <v>119</v>
      </c>
      <c r="B142" s="261" t="s">
        <v>212</v>
      </c>
      <c r="C142" s="61" t="s">
        <v>12</v>
      </c>
      <c r="D142" s="35"/>
      <c r="E142" s="35"/>
      <c r="F142" s="18"/>
      <c r="G142" s="18"/>
      <c r="H142" s="35"/>
      <c r="I142" s="35"/>
      <c r="J142" s="18"/>
      <c r="K142" s="38">
        <f t="shared" si="28"/>
        <v>0</v>
      </c>
      <c r="L142" s="38">
        <f t="shared" si="29"/>
        <v>0</v>
      </c>
      <c r="M142" s="352">
        <f t="shared" si="32"/>
        <v>0</v>
      </c>
      <c r="N142" s="35"/>
      <c r="O142" s="35"/>
      <c r="P142" s="18"/>
      <c r="Q142" s="18"/>
      <c r="R142" s="35"/>
      <c r="S142" s="35"/>
      <c r="T142" s="35"/>
      <c r="U142" s="38">
        <f t="shared" si="33"/>
        <v>0</v>
      </c>
      <c r="V142" s="38">
        <f t="shared" si="34"/>
        <v>0</v>
      </c>
      <c r="W142" s="166">
        <f t="shared" si="35"/>
        <v>0</v>
      </c>
      <c r="X142" s="35"/>
      <c r="Y142" s="18"/>
      <c r="Z142" s="206">
        <f t="shared" si="30"/>
        <v>0</v>
      </c>
      <c r="AA142" s="35"/>
      <c r="AB142" s="35"/>
      <c r="AC142" s="35"/>
      <c r="AD142" s="370">
        <f t="shared" si="36"/>
        <v>0</v>
      </c>
      <c r="AE142" s="35"/>
      <c r="AF142" s="38"/>
      <c r="AG142" s="35"/>
      <c r="AH142" s="168">
        <f t="shared" si="31"/>
        <v>0</v>
      </c>
      <c r="AI142" s="171">
        <f t="shared" si="37"/>
        <v>0</v>
      </c>
    </row>
    <row r="143" spans="1:492" s="34" customFormat="1" ht="18" customHeight="1" x14ac:dyDescent="0.25">
      <c r="A143" s="245">
        <v>120</v>
      </c>
      <c r="B143" s="22" t="s">
        <v>19</v>
      </c>
      <c r="C143" s="23" t="s">
        <v>12</v>
      </c>
      <c r="D143" s="36"/>
      <c r="E143" s="36"/>
      <c r="F143" s="21"/>
      <c r="G143" s="21"/>
      <c r="H143" s="36"/>
      <c r="I143" s="36"/>
      <c r="J143" s="35"/>
      <c r="K143" s="38">
        <f t="shared" si="28"/>
        <v>0</v>
      </c>
      <c r="L143" s="38">
        <f t="shared" si="29"/>
        <v>0</v>
      </c>
      <c r="M143" s="352">
        <f t="shared" si="32"/>
        <v>0</v>
      </c>
      <c r="N143" s="36"/>
      <c r="O143" s="36"/>
      <c r="P143" s="21"/>
      <c r="Q143" s="21"/>
      <c r="R143" s="36"/>
      <c r="S143" s="36"/>
      <c r="T143" s="36"/>
      <c r="U143" s="38">
        <f t="shared" si="33"/>
        <v>0</v>
      </c>
      <c r="V143" s="38">
        <f t="shared" si="34"/>
        <v>0</v>
      </c>
      <c r="W143" s="166">
        <f t="shared" si="35"/>
        <v>0</v>
      </c>
      <c r="X143" s="36"/>
      <c r="Y143" s="35"/>
      <c r="Z143" s="206">
        <f t="shared" si="30"/>
        <v>0</v>
      </c>
      <c r="AA143" s="35"/>
      <c r="AB143" s="35"/>
      <c r="AC143" s="36"/>
      <c r="AD143" s="370">
        <f t="shared" si="36"/>
        <v>0</v>
      </c>
      <c r="AE143" s="35"/>
      <c r="AF143" s="38"/>
      <c r="AG143" s="36"/>
      <c r="AH143" s="168">
        <f t="shared" si="31"/>
        <v>0</v>
      </c>
      <c r="AI143" s="171">
        <f t="shared" si="37"/>
        <v>0</v>
      </c>
    </row>
    <row r="144" spans="1:492" s="34" customFormat="1" ht="24.75" customHeight="1" x14ac:dyDescent="0.25">
      <c r="A144" s="428">
        <v>121</v>
      </c>
      <c r="B144" s="261" t="s">
        <v>233</v>
      </c>
      <c r="C144" s="61" t="s">
        <v>82</v>
      </c>
      <c r="D144" s="36"/>
      <c r="E144" s="36"/>
      <c r="F144" s="21"/>
      <c r="G144" s="21"/>
      <c r="H144" s="36"/>
      <c r="I144" s="36"/>
      <c r="J144" s="18"/>
      <c r="K144" s="38">
        <f t="shared" si="28"/>
        <v>0</v>
      </c>
      <c r="L144" s="38">
        <f t="shared" si="29"/>
        <v>0</v>
      </c>
      <c r="M144" s="352">
        <f t="shared" si="32"/>
        <v>0</v>
      </c>
      <c r="N144" s="36"/>
      <c r="O144" s="36"/>
      <c r="P144" s="21"/>
      <c r="Q144" s="21"/>
      <c r="R144" s="36"/>
      <c r="S144" s="36"/>
      <c r="T144" s="36"/>
      <c r="U144" s="38">
        <f t="shared" si="33"/>
        <v>0</v>
      </c>
      <c r="V144" s="38">
        <f t="shared" si="34"/>
        <v>0</v>
      </c>
      <c r="W144" s="166">
        <f t="shared" si="35"/>
        <v>0</v>
      </c>
      <c r="X144" s="36"/>
      <c r="Y144" s="18"/>
      <c r="Z144" s="206">
        <f t="shared" si="30"/>
        <v>0</v>
      </c>
      <c r="AA144" s="35"/>
      <c r="AB144" s="18"/>
      <c r="AC144" s="36"/>
      <c r="AD144" s="370">
        <f t="shared" si="36"/>
        <v>0</v>
      </c>
      <c r="AE144" s="35"/>
      <c r="AF144" s="38"/>
      <c r="AG144" s="36"/>
      <c r="AH144" s="168">
        <f t="shared" si="31"/>
        <v>0</v>
      </c>
      <c r="AI144" s="171">
        <f t="shared" si="37"/>
        <v>0</v>
      </c>
    </row>
    <row r="145" spans="1:35" s="34" customFormat="1" ht="18.75" customHeight="1" x14ac:dyDescent="0.25">
      <c r="A145" s="245">
        <v>122</v>
      </c>
      <c r="B145" s="261" t="s">
        <v>234</v>
      </c>
      <c r="C145" s="61" t="s">
        <v>82</v>
      </c>
      <c r="D145" s="35"/>
      <c r="E145" s="35"/>
      <c r="F145" s="18"/>
      <c r="G145" s="18"/>
      <c r="H145" s="43"/>
      <c r="I145" s="43"/>
      <c r="J145" s="18"/>
      <c r="K145" s="38">
        <f t="shared" si="28"/>
        <v>0</v>
      </c>
      <c r="L145" s="38">
        <f t="shared" si="29"/>
        <v>0</v>
      </c>
      <c r="M145" s="352">
        <f t="shared" si="32"/>
        <v>0</v>
      </c>
      <c r="N145" s="35"/>
      <c r="O145" s="35"/>
      <c r="P145" s="18"/>
      <c r="Q145" s="18"/>
      <c r="R145" s="43"/>
      <c r="S145" s="43"/>
      <c r="T145" s="43"/>
      <c r="U145" s="38">
        <f t="shared" si="33"/>
        <v>0</v>
      </c>
      <c r="V145" s="38">
        <f t="shared" si="34"/>
        <v>0</v>
      </c>
      <c r="W145" s="166">
        <f t="shared" si="35"/>
        <v>0</v>
      </c>
      <c r="X145" s="35"/>
      <c r="Y145" s="18"/>
      <c r="Z145" s="206">
        <f t="shared" si="30"/>
        <v>0</v>
      </c>
      <c r="AA145" s="35"/>
      <c r="AB145" s="35"/>
      <c r="AC145" s="35"/>
      <c r="AD145" s="370">
        <f t="shared" si="36"/>
        <v>0</v>
      </c>
      <c r="AE145" s="35"/>
      <c r="AF145" s="38"/>
      <c r="AG145" s="35"/>
      <c r="AH145" s="168">
        <f t="shared" si="31"/>
        <v>0</v>
      </c>
      <c r="AI145" s="171">
        <f t="shared" si="37"/>
        <v>0</v>
      </c>
    </row>
    <row r="146" spans="1:35" s="34" customFormat="1" ht="20.25" customHeight="1" x14ac:dyDescent="0.25">
      <c r="A146" s="428">
        <v>123</v>
      </c>
      <c r="B146" s="261" t="s">
        <v>241</v>
      </c>
      <c r="C146" s="61" t="s">
        <v>82</v>
      </c>
      <c r="D146" s="35"/>
      <c r="E146" s="35"/>
      <c r="F146" s="18"/>
      <c r="G146" s="18"/>
      <c r="H146" s="43"/>
      <c r="I146" s="43"/>
      <c r="J146" s="18"/>
      <c r="K146" s="38">
        <f t="shared" si="28"/>
        <v>0</v>
      </c>
      <c r="L146" s="38">
        <f t="shared" si="29"/>
        <v>0</v>
      </c>
      <c r="M146" s="352">
        <f t="shared" si="32"/>
        <v>0</v>
      </c>
      <c r="N146" s="35"/>
      <c r="O146" s="35"/>
      <c r="P146" s="18"/>
      <c r="Q146" s="18"/>
      <c r="R146" s="43"/>
      <c r="S146" s="43"/>
      <c r="T146" s="43"/>
      <c r="U146" s="38">
        <f t="shared" si="33"/>
        <v>0</v>
      </c>
      <c r="V146" s="38">
        <f t="shared" si="34"/>
        <v>0</v>
      </c>
      <c r="W146" s="166">
        <f t="shared" si="35"/>
        <v>0</v>
      </c>
      <c r="X146" s="35"/>
      <c r="Y146" s="18"/>
      <c r="Z146" s="206">
        <f t="shared" si="30"/>
        <v>0</v>
      </c>
      <c r="AA146" s="35"/>
      <c r="AB146" s="35"/>
      <c r="AC146" s="35"/>
      <c r="AD146" s="370">
        <f t="shared" si="36"/>
        <v>0</v>
      </c>
      <c r="AE146" s="35"/>
      <c r="AF146" s="38"/>
      <c r="AG146" s="35"/>
      <c r="AH146" s="168">
        <f t="shared" si="31"/>
        <v>0</v>
      </c>
      <c r="AI146" s="171">
        <f t="shared" si="37"/>
        <v>0</v>
      </c>
    </row>
    <row r="147" spans="1:35" s="34" customFormat="1" ht="26.25" customHeight="1" x14ac:dyDescent="0.25">
      <c r="A147" s="245">
        <v>124</v>
      </c>
      <c r="B147" s="261" t="s">
        <v>235</v>
      </c>
      <c r="C147" s="61" t="s">
        <v>82</v>
      </c>
      <c r="D147" s="35"/>
      <c r="E147" s="35"/>
      <c r="F147" s="18"/>
      <c r="G147" s="18"/>
      <c r="H147" s="35"/>
      <c r="I147" s="35"/>
      <c r="J147" s="18"/>
      <c r="K147" s="38">
        <f t="shared" si="28"/>
        <v>0</v>
      </c>
      <c r="L147" s="38">
        <f t="shared" si="29"/>
        <v>0</v>
      </c>
      <c r="M147" s="352">
        <f t="shared" si="32"/>
        <v>0</v>
      </c>
      <c r="N147" s="35"/>
      <c r="O147" s="35"/>
      <c r="P147" s="18"/>
      <c r="Q147" s="18"/>
      <c r="R147" s="35"/>
      <c r="S147" s="35"/>
      <c r="T147" s="35"/>
      <c r="U147" s="38">
        <f t="shared" si="33"/>
        <v>0</v>
      </c>
      <c r="V147" s="38">
        <f t="shared" si="34"/>
        <v>0</v>
      </c>
      <c r="W147" s="166">
        <f t="shared" si="35"/>
        <v>0</v>
      </c>
      <c r="X147" s="35"/>
      <c r="Y147" s="18"/>
      <c r="Z147" s="206">
        <f t="shared" si="30"/>
        <v>0</v>
      </c>
      <c r="AA147" s="35"/>
      <c r="AB147" s="35"/>
      <c r="AC147" s="35"/>
      <c r="AD147" s="370">
        <f t="shared" si="36"/>
        <v>0</v>
      </c>
      <c r="AE147" s="35"/>
      <c r="AF147" s="38"/>
      <c r="AG147" s="35"/>
      <c r="AH147" s="168">
        <f t="shared" si="31"/>
        <v>0</v>
      </c>
      <c r="AI147" s="171">
        <f t="shared" si="37"/>
        <v>0</v>
      </c>
    </row>
    <row r="148" spans="1:35" s="34" customFormat="1" ht="15.75" customHeight="1" x14ac:dyDescent="0.25">
      <c r="A148" s="428">
        <v>125</v>
      </c>
      <c r="B148" s="261" t="s">
        <v>211</v>
      </c>
      <c r="C148" s="61" t="s">
        <v>82</v>
      </c>
      <c r="D148" s="35"/>
      <c r="E148" s="35"/>
      <c r="F148" s="18"/>
      <c r="G148" s="18"/>
      <c r="H148" s="35"/>
      <c r="I148" s="35"/>
      <c r="J148" s="18"/>
      <c r="K148" s="38">
        <f t="shared" si="28"/>
        <v>0</v>
      </c>
      <c r="L148" s="38">
        <f t="shared" si="29"/>
        <v>0</v>
      </c>
      <c r="M148" s="352">
        <f t="shared" si="32"/>
        <v>0</v>
      </c>
      <c r="N148" s="35"/>
      <c r="O148" s="35"/>
      <c r="P148" s="18"/>
      <c r="Q148" s="18"/>
      <c r="R148" s="35"/>
      <c r="S148" s="35"/>
      <c r="T148" s="35"/>
      <c r="U148" s="38">
        <f t="shared" si="33"/>
        <v>0</v>
      </c>
      <c r="V148" s="38">
        <f t="shared" si="34"/>
        <v>0</v>
      </c>
      <c r="W148" s="166">
        <f t="shared" si="35"/>
        <v>0</v>
      </c>
      <c r="X148" s="35"/>
      <c r="Y148" s="18"/>
      <c r="Z148" s="206">
        <f t="shared" si="30"/>
        <v>0</v>
      </c>
      <c r="AA148" s="35"/>
      <c r="AB148" s="35"/>
      <c r="AC148" s="35"/>
      <c r="AD148" s="370">
        <f t="shared" si="36"/>
        <v>0</v>
      </c>
      <c r="AE148" s="35"/>
      <c r="AF148" s="38"/>
      <c r="AG148" s="35"/>
      <c r="AH148" s="168">
        <f t="shared" si="31"/>
        <v>0</v>
      </c>
      <c r="AI148" s="171">
        <f t="shared" si="37"/>
        <v>0</v>
      </c>
    </row>
  </sheetData>
  <mergeCells count="19">
    <mergeCell ref="A131:B131"/>
    <mergeCell ref="A1:AI1"/>
    <mergeCell ref="D2:J2"/>
    <mergeCell ref="K2:K4"/>
    <mergeCell ref="L2:L4"/>
    <mergeCell ref="AE2:AG2"/>
    <mergeCell ref="AH2:AH4"/>
    <mergeCell ref="AI2:AI4"/>
    <mergeCell ref="X2:Y2"/>
    <mergeCell ref="N2:T2"/>
    <mergeCell ref="U2:U4"/>
    <mergeCell ref="V2:V4"/>
    <mergeCell ref="AA2:AC2"/>
    <mergeCell ref="AD2:AD4"/>
    <mergeCell ref="AE3:AE4"/>
    <mergeCell ref="AF3:AF4"/>
    <mergeCell ref="AG3:AG4"/>
    <mergeCell ref="M2:M4"/>
    <mergeCell ref="W2:W4"/>
  </mergeCells>
  <pageMargins left="0.11811023622047245" right="0.11811023622047245" top="0.15748031496062992" bottom="0.15748031496062992" header="0.31496062992125984" footer="0.31496062992125984"/>
  <pageSetup paperSize="9" scale="2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9"/>
  <sheetViews>
    <sheetView zoomScaleNormal="100" workbookViewId="0">
      <pane xSplit="3" ySplit="5" topLeftCell="H6" activePane="bottomRight" state="frozen"/>
      <selection pane="topRight" activeCell="D1" sqref="D1"/>
      <selection pane="bottomLeft" activeCell="A6" sqref="A6"/>
      <selection pane="bottomRight" activeCell="AA126" sqref="AA126"/>
    </sheetView>
  </sheetViews>
  <sheetFormatPr defaultRowHeight="15" x14ac:dyDescent="0.25"/>
  <cols>
    <col min="1" max="1" width="4.85546875" customWidth="1"/>
    <col min="2" max="2" width="23.140625" style="273" customWidth="1"/>
    <col min="3" max="3" width="3.42578125" customWidth="1"/>
    <col min="4" max="4" width="8" hidden="1" customWidth="1"/>
    <col min="5" max="8" width="8" customWidth="1"/>
    <col min="9" max="9" width="7.28515625" customWidth="1"/>
    <col min="10" max="14" width="8" customWidth="1"/>
    <col min="15" max="15" width="7.140625" customWidth="1"/>
    <col min="16" max="16" width="7.28515625" hidden="1" customWidth="1"/>
    <col min="17" max="17" width="8.42578125" customWidth="1"/>
    <col min="18" max="18" width="9" hidden="1" customWidth="1"/>
    <col min="19" max="22" width="8" customWidth="1"/>
    <col min="23" max="24" width="8" hidden="1" customWidth="1"/>
    <col min="25" max="25" width="7.5703125" hidden="1" customWidth="1"/>
    <col min="26" max="26" width="8" hidden="1" customWidth="1"/>
    <col min="27" max="27" width="9.28515625" customWidth="1"/>
    <col min="28" max="28" width="7.7109375" customWidth="1"/>
    <col min="29" max="29" width="7.5703125" customWidth="1"/>
    <col min="30" max="30" width="8" customWidth="1"/>
    <col min="31" max="31" width="18.7109375" style="169" customWidth="1"/>
  </cols>
  <sheetData>
    <row r="1" spans="1:31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152"/>
    </row>
    <row r="2" spans="1:31" ht="28.5" customHeight="1" x14ac:dyDescent="0.25">
      <c r="A2" s="1"/>
      <c r="B2" s="265"/>
      <c r="C2" s="2"/>
      <c r="D2" s="540" t="s">
        <v>292</v>
      </c>
      <c r="E2" s="541"/>
      <c r="F2" s="541"/>
      <c r="G2" s="541"/>
      <c r="H2" s="541"/>
      <c r="I2" s="542"/>
      <c r="J2" s="453" t="s">
        <v>124</v>
      </c>
      <c r="K2" s="474" t="s">
        <v>366</v>
      </c>
      <c r="L2" s="474"/>
      <c r="M2" s="474"/>
      <c r="N2" s="474"/>
      <c r="O2" s="474"/>
      <c r="P2" s="474"/>
      <c r="Q2" s="475" t="s">
        <v>326</v>
      </c>
      <c r="R2" s="511"/>
      <c r="S2" s="456" t="s">
        <v>124</v>
      </c>
      <c r="T2" s="473" t="s">
        <v>349</v>
      </c>
      <c r="U2" s="473"/>
      <c r="V2" s="489" t="s">
        <v>124</v>
      </c>
      <c r="W2" s="478" t="s">
        <v>351</v>
      </c>
      <c r="X2" s="478"/>
      <c r="Y2" s="478"/>
      <c r="Z2" s="479" t="s">
        <v>124</v>
      </c>
      <c r="AA2" s="466" t="s">
        <v>373</v>
      </c>
      <c r="AB2" s="466"/>
      <c r="AC2" s="466"/>
      <c r="AD2" s="467" t="s">
        <v>124</v>
      </c>
      <c r="AE2" s="470" t="s">
        <v>144</v>
      </c>
    </row>
    <row r="3" spans="1:31" s="34" customFormat="1" ht="62.25" customHeight="1" x14ac:dyDescent="0.25">
      <c r="A3" s="6"/>
      <c r="B3" s="64" t="s">
        <v>134</v>
      </c>
      <c r="C3" s="8"/>
      <c r="D3" s="403"/>
      <c r="E3" s="403" t="s">
        <v>293</v>
      </c>
      <c r="F3" s="403" t="s">
        <v>294</v>
      </c>
      <c r="G3" s="403" t="s">
        <v>333</v>
      </c>
      <c r="H3" s="403" t="s">
        <v>336</v>
      </c>
      <c r="I3" s="403" t="s">
        <v>147</v>
      </c>
      <c r="J3" s="528"/>
      <c r="K3" s="211" t="s">
        <v>293</v>
      </c>
      <c r="L3" s="42" t="s">
        <v>294</v>
      </c>
      <c r="M3" s="42" t="s">
        <v>89</v>
      </c>
      <c r="N3" s="42" t="s">
        <v>336</v>
      </c>
      <c r="O3" s="42" t="s">
        <v>147</v>
      </c>
      <c r="P3" s="406"/>
      <c r="Q3" s="495"/>
      <c r="R3" s="512"/>
      <c r="S3" s="535"/>
      <c r="T3" s="212" t="s">
        <v>265</v>
      </c>
      <c r="U3" s="213" t="s">
        <v>88</v>
      </c>
      <c r="V3" s="509"/>
      <c r="W3" s="364" t="s">
        <v>347</v>
      </c>
      <c r="X3" s="364" t="s">
        <v>118</v>
      </c>
      <c r="Y3" s="365" t="s">
        <v>148</v>
      </c>
      <c r="Z3" s="480"/>
      <c r="AA3" s="507" t="s">
        <v>394</v>
      </c>
      <c r="AB3" s="451" t="s">
        <v>116</v>
      </c>
      <c r="AC3" s="449" t="s">
        <v>149</v>
      </c>
      <c r="AD3" s="468"/>
      <c r="AE3" s="471"/>
    </row>
    <row r="4" spans="1:31" x14ac:dyDescent="0.25">
      <c r="A4" s="6"/>
      <c r="B4" s="266" t="s">
        <v>4</v>
      </c>
      <c r="C4" s="8"/>
      <c r="D4" s="351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351" t="s">
        <v>153</v>
      </c>
      <c r="J4" s="529"/>
      <c r="K4" s="357" t="s">
        <v>243</v>
      </c>
      <c r="L4" s="357" t="s">
        <v>243</v>
      </c>
      <c r="M4" s="357" t="s">
        <v>243</v>
      </c>
      <c r="N4" s="153" t="s">
        <v>153</v>
      </c>
      <c r="O4" s="153" t="s">
        <v>243</v>
      </c>
      <c r="P4" s="442"/>
      <c r="Q4" s="496"/>
      <c r="R4" s="513"/>
      <c r="S4" s="536"/>
      <c r="T4" s="204" t="s">
        <v>243</v>
      </c>
      <c r="U4" s="207" t="s">
        <v>243</v>
      </c>
      <c r="V4" s="510"/>
      <c r="W4" s="366" t="s">
        <v>243</v>
      </c>
      <c r="X4" s="366" t="s">
        <v>243</v>
      </c>
      <c r="Y4" s="367" t="s">
        <v>243</v>
      </c>
      <c r="Z4" s="481"/>
      <c r="AA4" s="508"/>
      <c r="AB4" s="452"/>
      <c r="AC4" s="450"/>
      <c r="AD4" s="469"/>
      <c r="AE4" s="472"/>
    </row>
    <row r="5" spans="1:31" x14ac:dyDescent="0.25">
      <c r="A5" s="10"/>
      <c r="B5" s="267" t="s">
        <v>5</v>
      </c>
      <c r="C5" s="11"/>
      <c r="D5" s="409"/>
      <c r="E5" s="404" t="s">
        <v>125</v>
      </c>
      <c r="F5" s="404" t="s">
        <v>10</v>
      </c>
      <c r="G5" s="404" t="s">
        <v>114</v>
      </c>
      <c r="H5" s="400" t="s">
        <v>6</v>
      </c>
      <c r="I5" s="404" t="s">
        <v>334</v>
      </c>
      <c r="J5" s="196">
        <v>1</v>
      </c>
      <c r="K5" s="394" t="s">
        <v>125</v>
      </c>
      <c r="L5" s="394" t="s">
        <v>10</v>
      </c>
      <c r="M5" s="394" t="s">
        <v>142</v>
      </c>
      <c r="N5" s="394" t="s">
        <v>6</v>
      </c>
      <c r="O5" s="394" t="s">
        <v>248</v>
      </c>
      <c r="P5" s="443"/>
      <c r="Q5" s="195" t="s">
        <v>259</v>
      </c>
      <c r="R5" s="195"/>
      <c r="S5" s="349">
        <f>R5+Q5</f>
        <v>1</v>
      </c>
      <c r="T5" s="215" t="s">
        <v>266</v>
      </c>
      <c r="U5" s="215" t="s">
        <v>159</v>
      </c>
      <c r="V5" s="196">
        <v>1</v>
      </c>
      <c r="W5" s="368" t="s">
        <v>114</v>
      </c>
      <c r="X5" s="369" t="s">
        <v>159</v>
      </c>
      <c r="Y5" s="369" t="s">
        <v>9</v>
      </c>
      <c r="Z5" s="196">
        <v>0</v>
      </c>
      <c r="AA5" s="448" t="s">
        <v>379</v>
      </c>
      <c r="AB5" s="154" t="s">
        <v>6</v>
      </c>
      <c r="AC5" s="154" t="s">
        <v>9</v>
      </c>
      <c r="AD5" s="195" t="s">
        <v>259</v>
      </c>
      <c r="AE5" s="172">
        <f>J5+S5+V5+Z5+AD5</f>
        <v>4</v>
      </c>
    </row>
    <row r="6" spans="1:31" x14ac:dyDescent="0.25">
      <c r="A6" s="6"/>
      <c r="B6" s="64" t="s">
        <v>197</v>
      </c>
      <c r="C6" s="52"/>
      <c r="D6" s="32"/>
      <c r="E6" s="13"/>
      <c r="F6" s="146"/>
      <c r="G6" s="33"/>
      <c r="H6" s="33"/>
      <c r="I6" s="33"/>
      <c r="J6" s="147"/>
      <c r="K6" s="13"/>
      <c r="L6" s="146"/>
      <c r="M6" s="33"/>
      <c r="N6" s="33"/>
      <c r="O6" s="33"/>
      <c r="P6" s="33"/>
      <c r="Q6" s="147"/>
      <c r="R6" s="147"/>
      <c r="S6" s="147"/>
      <c r="T6" s="147"/>
      <c r="U6" s="33"/>
      <c r="V6" s="33"/>
      <c r="W6" s="33"/>
      <c r="X6" s="33"/>
      <c r="Y6" s="147"/>
      <c r="Z6" s="33"/>
      <c r="AA6" s="33"/>
      <c r="AB6" s="33"/>
      <c r="AC6" s="33"/>
      <c r="AD6" s="147"/>
      <c r="AE6" s="170"/>
    </row>
    <row r="7" spans="1:31" x14ac:dyDescent="0.25">
      <c r="A7" s="15">
        <v>1</v>
      </c>
      <c r="B7" s="16" t="s">
        <v>11</v>
      </c>
      <c r="C7" s="17" t="s">
        <v>12</v>
      </c>
      <c r="D7" s="38"/>
      <c r="E7" s="144"/>
      <c r="F7" s="144"/>
      <c r="G7" s="38"/>
      <c r="H7" s="38"/>
      <c r="I7" s="38"/>
      <c r="J7" s="352">
        <f>(I7+H7+G7+F7+E7)*$J$5</f>
        <v>0</v>
      </c>
      <c r="K7" s="144"/>
      <c r="L7" s="144"/>
      <c r="M7" s="38"/>
      <c r="N7" s="38"/>
      <c r="O7" s="38"/>
      <c r="P7" s="38"/>
      <c r="Q7" s="38">
        <f>(K7+L7+M7+N7+O7)*$Q$5</f>
        <v>0</v>
      </c>
      <c r="R7" s="38"/>
      <c r="S7" s="166">
        <f>R7+Q7</f>
        <v>0</v>
      </c>
      <c r="T7" s="38"/>
      <c r="U7" s="38"/>
      <c r="V7" s="206">
        <f>(U7+T7)*$V$5</f>
        <v>0</v>
      </c>
      <c r="W7" s="38"/>
      <c r="X7" s="38"/>
      <c r="Y7" s="38"/>
      <c r="Z7" s="370">
        <f>(Y7+X7+W7)*$Z$5</f>
        <v>0</v>
      </c>
      <c r="AA7" s="38"/>
      <c r="AB7" s="38"/>
      <c r="AC7" s="38"/>
      <c r="AD7" s="168">
        <f>(AC7+AB7+AA7)*$AD$5</f>
        <v>0</v>
      </c>
      <c r="AE7" s="171">
        <f>J7+S7+V7+AD7</f>
        <v>0</v>
      </c>
    </row>
    <row r="8" spans="1:31" x14ac:dyDescent="0.25">
      <c r="A8" s="15">
        <v>2</v>
      </c>
      <c r="B8" s="19" t="s">
        <v>13</v>
      </c>
      <c r="C8" s="20" t="s">
        <v>12</v>
      </c>
      <c r="D8" s="38"/>
      <c r="E8" s="144"/>
      <c r="F8" s="144"/>
      <c r="G8" s="38"/>
      <c r="H8" s="38"/>
      <c r="I8" s="38">
        <v>0.03</v>
      </c>
      <c r="J8" s="352">
        <f t="shared" ref="J8:J38" si="0">(I8+H8+G8+F8+E8)*$J$5</f>
        <v>0.03</v>
      </c>
      <c r="K8" s="144"/>
      <c r="L8" s="144"/>
      <c r="M8" s="38"/>
      <c r="N8" s="38"/>
      <c r="O8" s="38">
        <v>0.02</v>
      </c>
      <c r="P8" s="38"/>
      <c r="Q8" s="38">
        <f t="shared" ref="Q8:Q71" si="1">(K8+L8+M8+N8+O8)*$Q$5</f>
        <v>0.02</v>
      </c>
      <c r="R8" s="38"/>
      <c r="S8" s="166">
        <f t="shared" ref="S8:S71" si="2">R8+Q8</f>
        <v>0.02</v>
      </c>
      <c r="T8" s="38"/>
      <c r="U8" s="38"/>
      <c r="V8" s="206">
        <f t="shared" ref="V8:V71" si="3">(U8+T8)*$V$5</f>
        <v>0</v>
      </c>
      <c r="W8" s="38"/>
      <c r="X8" s="38"/>
      <c r="Y8" s="38"/>
      <c r="Z8" s="370">
        <f t="shared" ref="Z8:Z71" si="4">(Y8+X8+W8)*$Z$5</f>
        <v>0</v>
      </c>
      <c r="AA8" s="38"/>
      <c r="AB8" s="160"/>
      <c r="AC8" s="38"/>
      <c r="AD8" s="168">
        <f t="shared" ref="AD8:AD71" si="5">(AC8+AB8+AA8)*$AD$5</f>
        <v>0</v>
      </c>
      <c r="AE8" s="171">
        <f t="shared" ref="AE8:AE71" si="6">J8+S8+V8+AD8</f>
        <v>0.05</v>
      </c>
    </row>
    <row r="9" spans="1:31" x14ac:dyDescent="0.25">
      <c r="A9" s="15">
        <v>3</v>
      </c>
      <c r="B9" s="78" t="s">
        <v>146</v>
      </c>
      <c r="C9" s="17" t="s">
        <v>12</v>
      </c>
      <c r="D9" s="38"/>
      <c r="E9" s="144"/>
      <c r="F9" s="144"/>
      <c r="G9" s="38"/>
      <c r="H9" s="38"/>
      <c r="I9" s="38"/>
      <c r="J9" s="352">
        <f t="shared" si="0"/>
        <v>0</v>
      </c>
      <c r="K9" s="144"/>
      <c r="L9" s="144"/>
      <c r="M9" s="38"/>
      <c r="N9" s="38"/>
      <c r="O9" s="38">
        <v>0.03</v>
      </c>
      <c r="P9" s="38"/>
      <c r="Q9" s="38">
        <f t="shared" si="1"/>
        <v>0.03</v>
      </c>
      <c r="R9" s="38"/>
      <c r="S9" s="166">
        <f t="shared" si="2"/>
        <v>0.03</v>
      </c>
      <c r="T9" s="38"/>
      <c r="U9" s="38"/>
      <c r="V9" s="206">
        <f t="shared" si="3"/>
        <v>0</v>
      </c>
      <c r="W9" s="38"/>
      <c r="X9" s="38"/>
      <c r="Y9" s="167">
        <v>0.03</v>
      </c>
      <c r="Z9" s="370">
        <f t="shared" si="4"/>
        <v>0</v>
      </c>
      <c r="AA9" s="38"/>
      <c r="AB9" s="160"/>
      <c r="AC9" s="168">
        <v>0.03</v>
      </c>
      <c r="AD9" s="168">
        <f t="shared" si="5"/>
        <v>0.03</v>
      </c>
      <c r="AE9" s="171">
        <f t="shared" si="6"/>
        <v>0.06</v>
      </c>
    </row>
    <row r="10" spans="1:31" x14ac:dyDescent="0.25">
      <c r="A10" s="15">
        <v>4</v>
      </c>
      <c r="B10" s="85" t="s">
        <v>185</v>
      </c>
      <c r="C10" s="23" t="s">
        <v>82</v>
      </c>
      <c r="D10" s="38"/>
      <c r="E10" s="144"/>
      <c r="F10" s="144"/>
      <c r="G10" s="38"/>
      <c r="H10" s="38"/>
      <c r="I10" s="38"/>
      <c r="J10" s="352">
        <f t="shared" si="0"/>
        <v>0</v>
      </c>
      <c r="K10" s="144"/>
      <c r="L10" s="144"/>
      <c r="M10" s="38"/>
      <c r="N10" s="38"/>
      <c r="O10" s="38"/>
      <c r="P10" s="38"/>
      <c r="Q10" s="38">
        <f t="shared" si="1"/>
        <v>0</v>
      </c>
      <c r="R10" s="38"/>
      <c r="S10" s="166">
        <f t="shared" si="2"/>
        <v>0</v>
      </c>
      <c r="T10" s="38"/>
      <c r="U10" s="38"/>
      <c r="V10" s="206">
        <f t="shared" si="3"/>
        <v>0</v>
      </c>
      <c r="W10" s="38"/>
      <c r="X10" s="38"/>
      <c r="Y10" s="38"/>
      <c r="Z10" s="370">
        <f t="shared" si="4"/>
        <v>0</v>
      </c>
      <c r="AA10" s="38"/>
      <c r="AB10" s="160"/>
      <c r="AC10" s="38"/>
      <c r="AD10" s="168">
        <f t="shared" si="5"/>
        <v>0</v>
      </c>
      <c r="AE10" s="171">
        <f t="shared" si="6"/>
        <v>0</v>
      </c>
    </row>
    <row r="11" spans="1:31" x14ac:dyDescent="0.25">
      <c r="A11" s="6"/>
      <c r="B11" s="64" t="s">
        <v>186</v>
      </c>
      <c r="C11" s="7"/>
      <c r="D11" s="38"/>
      <c r="E11" s="144"/>
      <c r="F11" s="144"/>
      <c r="G11" s="38"/>
      <c r="H11" s="38"/>
      <c r="I11" s="38"/>
      <c r="J11" s="352">
        <f t="shared" si="0"/>
        <v>0</v>
      </c>
      <c r="K11" s="144"/>
      <c r="L11" s="144"/>
      <c r="M11" s="38"/>
      <c r="N11" s="38"/>
      <c r="O11" s="38"/>
      <c r="P11" s="38"/>
      <c r="Q11" s="38">
        <f t="shared" si="1"/>
        <v>0</v>
      </c>
      <c r="R11" s="38"/>
      <c r="S11" s="166">
        <f t="shared" si="2"/>
        <v>0</v>
      </c>
      <c r="T11" s="38"/>
      <c r="U11" s="38"/>
      <c r="V11" s="206">
        <f t="shared" si="3"/>
        <v>0</v>
      </c>
      <c r="W11" s="38"/>
      <c r="X11" s="38"/>
      <c r="Y11" s="38"/>
      <c r="Z11" s="370">
        <f t="shared" si="4"/>
        <v>0</v>
      </c>
      <c r="AA11" s="38"/>
      <c r="AB11" s="160"/>
      <c r="AC11" s="38"/>
      <c r="AD11" s="168">
        <f t="shared" si="5"/>
        <v>0</v>
      </c>
      <c r="AE11" s="171">
        <f t="shared" si="6"/>
        <v>0</v>
      </c>
    </row>
    <row r="12" spans="1:31" x14ac:dyDescent="0.25">
      <c r="A12" s="15">
        <v>5</v>
      </c>
      <c r="B12" s="16" t="s">
        <v>44</v>
      </c>
      <c r="C12" s="17" t="s">
        <v>12</v>
      </c>
      <c r="D12" s="38"/>
      <c r="E12" s="144"/>
      <c r="F12" s="144"/>
      <c r="G12" s="435">
        <v>2.3699999999999999E-2</v>
      </c>
      <c r="H12" s="38"/>
      <c r="I12" s="38"/>
      <c r="J12" s="352">
        <f t="shared" si="0"/>
        <v>2.3699999999999999E-2</v>
      </c>
      <c r="K12" s="144"/>
      <c r="L12" s="144"/>
      <c r="M12" s="435">
        <v>2.8400000000000002E-2</v>
      </c>
      <c r="N12" s="38"/>
      <c r="O12" s="38"/>
      <c r="P12" s="38"/>
      <c r="Q12" s="38">
        <f t="shared" si="1"/>
        <v>2.8400000000000002E-2</v>
      </c>
      <c r="R12" s="38"/>
      <c r="S12" s="166">
        <f t="shared" si="2"/>
        <v>2.8400000000000002E-2</v>
      </c>
      <c r="T12" s="38"/>
      <c r="U12" s="38"/>
      <c r="V12" s="206">
        <f t="shared" si="3"/>
        <v>0</v>
      </c>
      <c r="W12" s="38"/>
      <c r="X12" s="38"/>
      <c r="Y12" s="38"/>
      <c r="Z12" s="370">
        <f t="shared" si="4"/>
        <v>0</v>
      </c>
      <c r="AA12" s="38"/>
      <c r="AB12" s="160"/>
      <c r="AC12" s="38"/>
      <c r="AD12" s="168">
        <f t="shared" si="5"/>
        <v>0</v>
      </c>
      <c r="AE12" s="171">
        <f t="shared" si="6"/>
        <v>5.21E-2</v>
      </c>
    </row>
    <row r="13" spans="1:31" ht="15" customHeight="1" x14ac:dyDescent="0.25">
      <c r="A13" s="15">
        <v>6</v>
      </c>
      <c r="B13" s="16" t="s">
        <v>49</v>
      </c>
      <c r="C13" s="17" t="s">
        <v>12</v>
      </c>
      <c r="D13" s="38"/>
      <c r="E13" s="144"/>
      <c r="F13" s="144"/>
      <c r="G13" s="38"/>
      <c r="H13" s="38"/>
      <c r="I13" s="38"/>
      <c r="J13" s="352">
        <f t="shared" si="0"/>
        <v>0</v>
      </c>
      <c r="K13" s="144"/>
      <c r="L13" s="144"/>
      <c r="M13" s="38"/>
      <c r="N13" s="38"/>
      <c r="O13" s="38"/>
      <c r="P13" s="38"/>
      <c r="Q13" s="38">
        <f t="shared" si="1"/>
        <v>0</v>
      </c>
      <c r="R13" s="38"/>
      <c r="S13" s="166">
        <f t="shared" si="2"/>
        <v>0</v>
      </c>
      <c r="T13" s="38"/>
      <c r="U13" s="38"/>
      <c r="V13" s="206">
        <f t="shared" si="3"/>
        <v>0</v>
      </c>
      <c r="W13" s="38"/>
      <c r="X13" s="38"/>
      <c r="Y13" s="38"/>
      <c r="Z13" s="370">
        <f t="shared" si="4"/>
        <v>0</v>
      </c>
      <c r="AA13" s="38"/>
      <c r="AB13" s="160"/>
      <c r="AC13" s="38"/>
      <c r="AD13" s="168">
        <f t="shared" si="5"/>
        <v>0</v>
      </c>
      <c r="AE13" s="171">
        <f t="shared" si="6"/>
        <v>0</v>
      </c>
    </row>
    <row r="14" spans="1:31" x14ac:dyDescent="0.25">
      <c r="A14" s="15">
        <v>7</v>
      </c>
      <c r="B14" s="16" t="s">
        <v>50</v>
      </c>
      <c r="C14" s="17" t="s">
        <v>12</v>
      </c>
      <c r="D14" s="38"/>
      <c r="E14" s="144"/>
      <c r="F14" s="144"/>
      <c r="G14" s="38"/>
      <c r="H14" s="38"/>
      <c r="I14" s="38"/>
      <c r="J14" s="352">
        <f t="shared" si="0"/>
        <v>0</v>
      </c>
      <c r="K14" s="144"/>
      <c r="L14" s="144"/>
      <c r="M14" s="38"/>
      <c r="N14" s="38"/>
      <c r="O14" s="38"/>
      <c r="P14" s="38"/>
      <c r="Q14" s="38">
        <f t="shared" si="1"/>
        <v>0</v>
      </c>
      <c r="R14" s="38"/>
      <c r="S14" s="166">
        <f t="shared" si="2"/>
        <v>0</v>
      </c>
      <c r="T14" s="38"/>
      <c r="U14" s="38"/>
      <c r="V14" s="206">
        <f t="shared" si="3"/>
        <v>0</v>
      </c>
      <c r="W14" s="38"/>
      <c r="X14" s="38"/>
      <c r="Y14" s="38"/>
      <c r="Z14" s="370">
        <f t="shared" si="4"/>
        <v>0</v>
      </c>
      <c r="AA14" s="168">
        <v>0.01</v>
      </c>
      <c r="AB14" s="160"/>
      <c r="AC14" s="38"/>
      <c r="AD14" s="168">
        <f t="shared" si="5"/>
        <v>0.01</v>
      </c>
      <c r="AE14" s="171">
        <f t="shared" si="6"/>
        <v>0.01</v>
      </c>
    </row>
    <row r="15" spans="1:31" ht="15" customHeight="1" x14ac:dyDescent="0.25">
      <c r="A15" s="15">
        <v>8</v>
      </c>
      <c r="B15" s="16" t="s">
        <v>48</v>
      </c>
      <c r="C15" s="17" t="s">
        <v>12</v>
      </c>
      <c r="D15" s="38"/>
      <c r="E15" s="144"/>
      <c r="F15" s="144"/>
      <c r="G15" s="38"/>
      <c r="H15" s="38"/>
      <c r="I15" s="38"/>
      <c r="J15" s="352">
        <f t="shared" si="0"/>
        <v>0</v>
      </c>
      <c r="K15" s="144"/>
      <c r="L15" s="144"/>
      <c r="M15" s="38"/>
      <c r="N15" s="38"/>
      <c r="O15" s="38"/>
      <c r="P15" s="38"/>
      <c r="Q15" s="38">
        <f t="shared" si="1"/>
        <v>0</v>
      </c>
      <c r="R15" s="38"/>
      <c r="S15" s="166">
        <f t="shared" si="2"/>
        <v>0</v>
      </c>
      <c r="T15" s="38"/>
      <c r="U15" s="38"/>
      <c r="V15" s="206">
        <f t="shared" si="3"/>
        <v>0</v>
      </c>
      <c r="W15" s="38"/>
      <c r="X15" s="38"/>
      <c r="Y15" s="38"/>
      <c r="Z15" s="370">
        <f t="shared" si="4"/>
        <v>0</v>
      </c>
      <c r="AA15" s="38"/>
      <c r="AB15" s="160"/>
      <c r="AC15" s="38"/>
      <c r="AD15" s="168">
        <f t="shared" si="5"/>
        <v>0</v>
      </c>
      <c r="AE15" s="171">
        <f t="shared" si="6"/>
        <v>0</v>
      </c>
    </row>
    <row r="16" spans="1:31" ht="15" customHeight="1" x14ac:dyDescent="0.25">
      <c r="A16" s="15">
        <v>9</v>
      </c>
      <c r="B16" s="16" t="s">
        <v>46</v>
      </c>
      <c r="C16" s="17" t="s">
        <v>12</v>
      </c>
      <c r="D16" s="38"/>
      <c r="E16" s="144"/>
      <c r="F16" s="144"/>
      <c r="G16" s="38"/>
      <c r="H16" s="38"/>
      <c r="I16" s="38"/>
      <c r="J16" s="352">
        <f t="shared" si="0"/>
        <v>0</v>
      </c>
      <c r="K16" s="144"/>
      <c r="L16" s="144"/>
      <c r="M16" s="38"/>
      <c r="N16" s="38"/>
      <c r="O16" s="38"/>
      <c r="P16" s="38"/>
      <c r="Q16" s="38">
        <f t="shared" si="1"/>
        <v>0</v>
      </c>
      <c r="R16" s="38"/>
      <c r="S16" s="166">
        <f t="shared" si="2"/>
        <v>0</v>
      </c>
      <c r="T16" s="38"/>
      <c r="U16" s="38"/>
      <c r="V16" s="206">
        <f t="shared" si="3"/>
        <v>0</v>
      </c>
      <c r="W16" s="38"/>
      <c r="X16" s="38"/>
      <c r="Y16" s="38"/>
      <c r="Z16" s="370">
        <f t="shared" si="4"/>
        <v>0</v>
      </c>
      <c r="AA16" s="38"/>
      <c r="AB16" s="160"/>
      <c r="AC16" s="38"/>
      <c r="AD16" s="168">
        <f t="shared" si="5"/>
        <v>0</v>
      </c>
      <c r="AE16" s="171">
        <f t="shared" si="6"/>
        <v>0</v>
      </c>
    </row>
    <row r="17" spans="1:31" ht="15" customHeight="1" x14ac:dyDescent="0.25">
      <c r="A17" s="15">
        <v>10</v>
      </c>
      <c r="B17" s="16" t="s">
        <v>101</v>
      </c>
      <c r="C17" s="17" t="s">
        <v>12</v>
      </c>
      <c r="D17" s="38"/>
      <c r="E17" s="144"/>
      <c r="F17" s="144"/>
      <c r="G17" s="38"/>
      <c r="H17" s="38"/>
      <c r="I17" s="38"/>
      <c r="J17" s="352">
        <f t="shared" si="0"/>
        <v>0</v>
      </c>
      <c r="K17" s="144"/>
      <c r="L17" s="144"/>
      <c r="M17" s="38"/>
      <c r="N17" s="38"/>
      <c r="O17" s="38"/>
      <c r="P17" s="38"/>
      <c r="Q17" s="38">
        <f t="shared" si="1"/>
        <v>0</v>
      </c>
      <c r="R17" s="38"/>
      <c r="S17" s="166">
        <f t="shared" si="2"/>
        <v>0</v>
      </c>
      <c r="T17" s="38"/>
      <c r="U17" s="38"/>
      <c r="V17" s="206">
        <f t="shared" si="3"/>
        <v>0</v>
      </c>
      <c r="W17" s="38"/>
      <c r="X17" s="38"/>
      <c r="Y17" s="38"/>
      <c r="Z17" s="370">
        <f t="shared" si="4"/>
        <v>0</v>
      </c>
      <c r="AA17" s="38"/>
      <c r="AB17" s="160"/>
      <c r="AC17" s="38"/>
      <c r="AD17" s="168">
        <f t="shared" si="5"/>
        <v>0</v>
      </c>
      <c r="AE17" s="171">
        <f t="shared" si="6"/>
        <v>0</v>
      </c>
    </row>
    <row r="18" spans="1:31" ht="15" customHeight="1" x14ac:dyDescent="0.25">
      <c r="A18" s="15">
        <v>11</v>
      </c>
      <c r="B18" s="16" t="s">
        <v>47</v>
      </c>
      <c r="C18" s="17" t="s">
        <v>12</v>
      </c>
      <c r="D18" s="38"/>
      <c r="E18" s="144"/>
      <c r="F18" s="144"/>
      <c r="G18" s="38"/>
      <c r="H18" s="38"/>
      <c r="I18" s="38"/>
      <c r="J18" s="352">
        <f t="shared" si="0"/>
        <v>0</v>
      </c>
      <c r="K18" s="144"/>
      <c r="L18" s="144"/>
      <c r="M18" s="38"/>
      <c r="N18" s="38"/>
      <c r="O18" s="38"/>
      <c r="P18" s="38"/>
      <c r="Q18" s="38">
        <f t="shared" si="1"/>
        <v>0</v>
      </c>
      <c r="R18" s="38"/>
      <c r="S18" s="166">
        <f t="shared" si="2"/>
        <v>0</v>
      </c>
      <c r="T18" s="38"/>
      <c r="U18" s="38"/>
      <c r="V18" s="206">
        <f t="shared" si="3"/>
        <v>0</v>
      </c>
      <c r="W18" s="38"/>
      <c r="X18" s="38"/>
      <c r="Y18" s="38"/>
      <c r="Z18" s="370">
        <f t="shared" si="4"/>
        <v>0</v>
      </c>
      <c r="AA18" s="38"/>
      <c r="AB18" s="160"/>
      <c r="AC18" s="38"/>
      <c r="AD18" s="168">
        <f t="shared" si="5"/>
        <v>0</v>
      </c>
      <c r="AE18" s="171">
        <f t="shared" si="6"/>
        <v>0</v>
      </c>
    </row>
    <row r="19" spans="1:31" ht="16.5" customHeight="1" x14ac:dyDescent="0.25">
      <c r="A19" s="15">
        <v>12</v>
      </c>
      <c r="B19" s="54" t="s">
        <v>167</v>
      </c>
      <c r="C19" s="17" t="s">
        <v>12</v>
      </c>
      <c r="D19" s="38"/>
      <c r="E19" s="144"/>
      <c r="F19" s="144"/>
      <c r="G19" s="38"/>
      <c r="H19" s="38"/>
      <c r="I19" s="38"/>
      <c r="J19" s="352">
        <f t="shared" si="0"/>
        <v>0</v>
      </c>
      <c r="K19" s="144"/>
      <c r="L19" s="144"/>
      <c r="M19" s="38"/>
      <c r="N19" s="38"/>
      <c r="O19" s="38"/>
      <c r="P19" s="38"/>
      <c r="Q19" s="38">
        <f t="shared" si="1"/>
        <v>0</v>
      </c>
      <c r="R19" s="38"/>
      <c r="S19" s="166">
        <f t="shared" si="2"/>
        <v>0</v>
      </c>
      <c r="T19" s="38"/>
      <c r="U19" s="38"/>
      <c r="V19" s="206">
        <f t="shared" si="3"/>
        <v>0</v>
      </c>
      <c r="W19" s="38"/>
      <c r="X19" s="38"/>
      <c r="Y19" s="38"/>
      <c r="Z19" s="370">
        <f t="shared" si="4"/>
        <v>0</v>
      </c>
      <c r="AA19" s="38"/>
      <c r="AB19" s="160"/>
      <c r="AC19" s="38"/>
      <c r="AD19" s="168">
        <f t="shared" si="5"/>
        <v>0</v>
      </c>
      <c r="AE19" s="171">
        <f t="shared" si="6"/>
        <v>0</v>
      </c>
    </row>
    <row r="20" spans="1:31" x14ac:dyDescent="0.25">
      <c r="A20" s="6"/>
      <c r="B20" s="64" t="s">
        <v>40</v>
      </c>
      <c r="C20" s="52"/>
      <c r="D20" s="145"/>
      <c r="E20" s="146"/>
      <c r="F20" s="146"/>
      <c r="G20" s="147"/>
      <c r="H20" s="147"/>
      <c r="I20" s="147"/>
      <c r="J20" s="352">
        <f t="shared" si="0"/>
        <v>0</v>
      </c>
      <c r="K20" s="146"/>
      <c r="L20" s="146"/>
      <c r="M20" s="147"/>
      <c r="N20" s="147"/>
      <c r="O20" s="147"/>
      <c r="P20" s="147"/>
      <c r="Q20" s="38">
        <f t="shared" si="1"/>
        <v>0</v>
      </c>
      <c r="R20" s="38"/>
      <c r="S20" s="166">
        <f t="shared" si="2"/>
        <v>0</v>
      </c>
      <c r="T20" s="147"/>
      <c r="U20" s="147"/>
      <c r="V20" s="206">
        <f t="shared" si="3"/>
        <v>0</v>
      </c>
      <c r="W20" s="147"/>
      <c r="X20" s="147"/>
      <c r="Y20" s="147"/>
      <c r="Z20" s="370">
        <f t="shared" si="4"/>
        <v>0</v>
      </c>
      <c r="AA20" s="38"/>
      <c r="AB20" s="190"/>
      <c r="AC20" s="147"/>
      <c r="AD20" s="168">
        <f t="shared" si="5"/>
        <v>0</v>
      </c>
      <c r="AE20" s="171">
        <f t="shared" si="6"/>
        <v>0</v>
      </c>
    </row>
    <row r="21" spans="1:31" x14ac:dyDescent="0.25">
      <c r="A21" s="15">
        <v>13</v>
      </c>
      <c r="B21" s="16" t="s">
        <v>41</v>
      </c>
      <c r="C21" s="17" t="s">
        <v>12</v>
      </c>
      <c r="D21" s="38"/>
      <c r="E21" s="436">
        <v>2E-3</v>
      </c>
      <c r="F21" s="436">
        <v>5.0000000000000001E-3</v>
      </c>
      <c r="G21" s="38"/>
      <c r="H21" s="38"/>
      <c r="I21" s="38"/>
      <c r="J21" s="352">
        <f t="shared" si="0"/>
        <v>7.0000000000000001E-3</v>
      </c>
      <c r="K21" s="436">
        <v>2E-3</v>
      </c>
      <c r="L21" s="436">
        <v>5.0000000000000001E-3</v>
      </c>
      <c r="M21" s="38"/>
      <c r="N21" s="38"/>
      <c r="O21" s="38"/>
      <c r="P21" s="38"/>
      <c r="Q21" s="38">
        <f t="shared" si="1"/>
        <v>7.0000000000000001E-3</v>
      </c>
      <c r="R21" s="38"/>
      <c r="S21" s="166">
        <f t="shared" si="2"/>
        <v>7.0000000000000001E-3</v>
      </c>
      <c r="T21" s="38"/>
      <c r="U21" s="38"/>
      <c r="V21" s="206">
        <f t="shared" si="3"/>
        <v>0</v>
      </c>
      <c r="W21" s="38"/>
      <c r="X21" s="38"/>
      <c r="Y21" s="38"/>
      <c r="Z21" s="370">
        <f t="shared" si="4"/>
        <v>0</v>
      </c>
      <c r="AA21" s="168">
        <f>4.2/1000</f>
        <v>4.2000000000000006E-3</v>
      </c>
      <c r="AB21" s="160"/>
      <c r="AC21" s="38"/>
      <c r="AD21" s="168">
        <f t="shared" si="5"/>
        <v>4.2000000000000006E-3</v>
      </c>
      <c r="AE21" s="171">
        <f t="shared" si="6"/>
        <v>1.8200000000000001E-2</v>
      </c>
    </row>
    <row r="22" spans="1:31" x14ac:dyDescent="0.25">
      <c r="A22" s="15">
        <v>14</v>
      </c>
      <c r="B22" s="16" t="s">
        <v>42</v>
      </c>
      <c r="C22" s="17" t="s">
        <v>12</v>
      </c>
      <c r="D22" s="38"/>
      <c r="E22" s="144"/>
      <c r="F22" s="144"/>
      <c r="G22" s="435">
        <v>7.0000000000000001E-3</v>
      </c>
      <c r="H22" s="38"/>
      <c r="I22" s="38"/>
      <c r="J22" s="352">
        <f t="shared" si="0"/>
        <v>7.0000000000000001E-3</v>
      </c>
      <c r="K22" s="144"/>
      <c r="L22" s="144"/>
      <c r="M22" s="435">
        <v>5.0000000000000001E-3</v>
      </c>
      <c r="N22" s="38"/>
      <c r="O22" s="38"/>
      <c r="P22" s="38"/>
      <c r="Q22" s="38">
        <f t="shared" si="1"/>
        <v>5.0000000000000001E-3</v>
      </c>
      <c r="R22" s="38"/>
      <c r="S22" s="166">
        <f t="shared" si="2"/>
        <v>5.0000000000000001E-3</v>
      </c>
      <c r="T22" s="38"/>
      <c r="U22" s="38"/>
      <c r="V22" s="206">
        <f t="shared" si="3"/>
        <v>0</v>
      </c>
      <c r="W22" s="167">
        <v>3.0000000000000001E-3</v>
      </c>
      <c r="X22" s="38"/>
      <c r="Y22" s="38"/>
      <c r="Z22" s="370">
        <f t="shared" si="4"/>
        <v>0</v>
      </c>
      <c r="AA22" s="38"/>
      <c r="AB22" s="160"/>
      <c r="AC22" s="38"/>
      <c r="AD22" s="168">
        <f t="shared" si="5"/>
        <v>0</v>
      </c>
      <c r="AE22" s="171">
        <f t="shared" si="6"/>
        <v>1.2E-2</v>
      </c>
    </row>
    <row r="23" spans="1:31" ht="15" customHeight="1" x14ac:dyDescent="0.25">
      <c r="A23" s="15">
        <v>15</v>
      </c>
      <c r="B23" s="16" t="s">
        <v>43</v>
      </c>
      <c r="C23" s="17" t="s">
        <v>12</v>
      </c>
      <c r="D23" s="38"/>
      <c r="E23" s="144"/>
      <c r="F23" s="144"/>
      <c r="G23" s="38"/>
      <c r="H23" s="38"/>
      <c r="I23" s="38"/>
      <c r="J23" s="352">
        <f t="shared" si="0"/>
        <v>0</v>
      </c>
      <c r="K23" s="144"/>
      <c r="L23" s="144"/>
      <c r="M23" s="38"/>
      <c r="N23" s="38"/>
      <c r="O23" s="38"/>
      <c r="P23" s="38"/>
      <c r="Q23" s="38">
        <f t="shared" si="1"/>
        <v>0</v>
      </c>
      <c r="R23" s="38"/>
      <c r="S23" s="166">
        <f t="shared" si="2"/>
        <v>0</v>
      </c>
      <c r="T23" s="38"/>
      <c r="U23" s="38"/>
      <c r="V23" s="206">
        <f t="shared" si="3"/>
        <v>0</v>
      </c>
      <c r="W23" s="38"/>
      <c r="X23" s="38"/>
      <c r="Y23" s="38"/>
      <c r="Z23" s="370">
        <f t="shared" si="4"/>
        <v>0</v>
      </c>
      <c r="AA23" s="38"/>
      <c r="AB23" s="160"/>
      <c r="AC23" s="38"/>
      <c r="AD23" s="168">
        <f t="shared" si="5"/>
        <v>0</v>
      </c>
      <c r="AE23" s="171">
        <f t="shared" si="6"/>
        <v>0</v>
      </c>
    </row>
    <row r="24" spans="1:31" x14ac:dyDescent="0.25">
      <c r="A24" s="6"/>
      <c r="B24" s="64" t="s">
        <v>15</v>
      </c>
      <c r="C24" s="52"/>
      <c r="D24" s="145"/>
      <c r="E24" s="146"/>
      <c r="F24" s="146"/>
      <c r="G24" s="147"/>
      <c r="H24" s="147"/>
      <c r="I24" s="147"/>
      <c r="J24" s="352">
        <f t="shared" si="0"/>
        <v>0</v>
      </c>
      <c r="K24" s="146"/>
      <c r="L24" s="146"/>
      <c r="M24" s="147"/>
      <c r="N24" s="147"/>
      <c r="O24" s="147"/>
      <c r="P24" s="147"/>
      <c r="Q24" s="38">
        <f t="shared" si="1"/>
        <v>0</v>
      </c>
      <c r="R24" s="38"/>
      <c r="S24" s="166">
        <f t="shared" si="2"/>
        <v>0</v>
      </c>
      <c r="T24" s="147"/>
      <c r="U24" s="147"/>
      <c r="V24" s="206">
        <f t="shared" si="3"/>
        <v>0</v>
      </c>
      <c r="W24" s="147"/>
      <c r="X24" s="147"/>
      <c r="Y24" s="147"/>
      <c r="Z24" s="370">
        <f t="shared" si="4"/>
        <v>0</v>
      </c>
      <c r="AA24" s="38"/>
      <c r="AB24" s="190"/>
      <c r="AC24" s="147"/>
      <c r="AD24" s="168">
        <f t="shared" si="5"/>
        <v>0</v>
      </c>
      <c r="AE24" s="171">
        <f t="shared" si="6"/>
        <v>0</v>
      </c>
    </row>
    <row r="25" spans="1:31" ht="15" customHeight="1" x14ac:dyDescent="0.25">
      <c r="A25" s="15">
        <v>16</v>
      </c>
      <c r="B25" s="19" t="s">
        <v>16</v>
      </c>
      <c r="C25" s="20" t="s">
        <v>12</v>
      </c>
      <c r="D25" s="38"/>
      <c r="E25" s="144"/>
      <c r="F25" s="144"/>
      <c r="G25" s="38"/>
      <c r="H25" s="38"/>
      <c r="I25" s="38"/>
      <c r="J25" s="352">
        <f t="shared" si="0"/>
        <v>0</v>
      </c>
      <c r="K25" s="144"/>
      <c r="L25" s="144"/>
      <c r="M25" s="38"/>
      <c r="N25" s="38"/>
      <c r="O25" s="38"/>
      <c r="P25" s="38"/>
      <c r="Q25" s="38">
        <f t="shared" si="1"/>
        <v>0</v>
      </c>
      <c r="R25" s="38"/>
      <c r="S25" s="166">
        <f t="shared" si="2"/>
        <v>0</v>
      </c>
      <c r="T25" s="38"/>
      <c r="U25" s="38"/>
      <c r="V25" s="206">
        <f t="shared" si="3"/>
        <v>0</v>
      </c>
      <c r="W25" s="38"/>
      <c r="X25" s="38"/>
      <c r="Y25" s="38"/>
      <c r="Z25" s="370">
        <f t="shared" si="4"/>
        <v>0</v>
      </c>
      <c r="AA25" s="168"/>
      <c r="AB25" s="160"/>
      <c r="AC25" s="38"/>
      <c r="AD25" s="168">
        <f t="shared" si="5"/>
        <v>0</v>
      </c>
      <c r="AE25" s="171">
        <f t="shared" si="6"/>
        <v>0</v>
      </c>
    </row>
    <row r="26" spans="1:31" ht="15" customHeight="1" x14ac:dyDescent="0.25">
      <c r="A26" s="15">
        <v>17</v>
      </c>
      <c r="B26" s="20" t="s">
        <v>228</v>
      </c>
      <c r="C26" s="20" t="s">
        <v>12</v>
      </c>
      <c r="D26" s="38"/>
      <c r="E26" s="144"/>
      <c r="F26" s="144"/>
      <c r="G26" s="38"/>
      <c r="H26" s="38"/>
      <c r="I26" s="38"/>
      <c r="J26" s="352">
        <f t="shared" si="0"/>
        <v>0</v>
      </c>
      <c r="K26" s="144"/>
      <c r="L26" s="144"/>
      <c r="M26" s="38"/>
      <c r="N26" s="38"/>
      <c r="O26" s="38"/>
      <c r="P26" s="38"/>
      <c r="Q26" s="38">
        <f t="shared" si="1"/>
        <v>0</v>
      </c>
      <c r="R26" s="38"/>
      <c r="S26" s="166">
        <f t="shared" si="2"/>
        <v>0</v>
      </c>
      <c r="T26" s="38"/>
      <c r="U26" s="38"/>
      <c r="V26" s="206">
        <f t="shared" si="3"/>
        <v>0</v>
      </c>
      <c r="W26" s="38"/>
      <c r="X26" s="38"/>
      <c r="Y26" s="38"/>
      <c r="Z26" s="370">
        <f t="shared" si="4"/>
        <v>0</v>
      </c>
      <c r="AA26" s="38"/>
      <c r="AB26" s="160"/>
      <c r="AC26" s="38"/>
      <c r="AD26" s="168">
        <f t="shared" si="5"/>
        <v>0</v>
      </c>
      <c r="AE26" s="171">
        <f t="shared" si="6"/>
        <v>0</v>
      </c>
    </row>
    <row r="27" spans="1:31" ht="15" customHeight="1" x14ac:dyDescent="0.25">
      <c r="A27" s="15">
        <v>18</v>
      </c>
      <c r="B27" s="16" t="s">
        <v>17</v>
      </c>
      <c r="C27" s="17" t="s">
        <v>12</v>
      </c>
      <c r="D27" s="38"/>
      <c r="E27" s="144"/>
      <c r="F27" s="144"/>
      <c r="G27" s="38"/>
      <c r="H27" s="38"/>
      <c r="I27" s="38"/>
      <c r="J27" s="352">
        <f t="shared" si="0"/>
        <v>0</v>
      </c>
      <c r="K27" s="144"/>
      <c r="L27" s="144"/>
      <c r="M27" s="38"/>
      <c r="N27" s="38"/>
      <c r="O27" s="38"/>
      <c r="P27" s="38"/>
      <c r="Q27" s="38">
        <f t="shared" si="1"/>
        <v>0</v>
      </c>
      <c r="R27" s="38"/>
      <c r="S27" s="166">
        <f t="shared" si="2"/>
        <v>0</v>
      </c>
      <c r="T27" s="38"/>
      <c r="U27" s="38"/>
      <c r="V27" s="206">
        <f t="shared" si="3"/>
        <v>0</v>
      </c>
      <c r="W27" s="38"/>
      <c r="X27" s="38"/>
      <c r="Y27" s="38"/>
      <c r="Z27" s="370">
        <f t="shared" si="4"/>
        <v>0</v>
      </c>
      <c r="AA27" s="38"/>
      <c r="AB27" s="160"/>
      <c r="AC27" s="38"/>
      <c r="AD27" s="168">
        <f t="shared" si="5"/>
        <v>0</v>
      </c>
      <c r="AE27" s="171">
        <f t="shared" si="6"/>
        <v>0</v>
      </c>
    </row>
    <row r="28" spans="1:31" ht="15" customHeight="1" x14ac:dyDescent="0.25">
      <c r="A28" s="15">
        <v>19</v>
      </c>
      <c r="B28" s="16" t="s">
        <v>93</v>
      </c>
      <c r="C28" s="17" t="s">
        <v>12</v>
      </c>
      <c r="D28" s="38"/>
      <c r="E28" s="144"/>
      <c r="F28" s="144"/>
      <c r="G28" s="38"/>
      <c r="H28" s="38"/>
      <c r="I28" s="38"/>
      <c r="J28" s="352">
        <f t="shared" si="0"/>
        <v>0</v>
      </c>
      <c r="K28" s="144"/>
      <c r="L28" s="144"/>
      <c r="M28" s="38"/>
      <c r="N28" s="38"/>
      <c r="O28" s="38"/>
      <c r="P28" s="38"/>
      <c r="Q28" s="38">
        <f t="shared" si="1"/>
        <v>0</v>
      </c>
      <c r="R28" s="38"/>
      <c r="S28" s="166">
        <f t="shared" si="2"/>
        <v>0</v>
      </c>
      <c r="T28" s="38"/>
      <c r="U28" s="38"/>
      <c r="V28" s="206">
        <f t="shared" si="3"/>
        <v>0</v>
      </c>
      <c r="W28" s="38"/>
      <c r="X28" s="38"/>
      <c r="Y28" s="38"/>
      <c r="Z28" s="370">
        <f t="shared" si="4"/>
        <v>0</v>
      </c>
      <c r="AA28" s="38"/>
      <c r="AB28" s="160"/>
      <c r="AC28" s="38"/>
      <c r="AD28" s="168">
        <f t="shared" si="5"/>
        <v>0</v>
      </c>
      <c r="AE28" s="171">
        <f t="shared" si="6"/>
        <v>0</v>
      </c>
    </row>
    <row r="29" spans="1:31" ht="15" customHeight="1" x14ac:dyDescent="0.25">
      <c r="A29" s="15">
        <v>20</v>
      </c>
      <c r="B29" s="16" t="s">
        <v>94</v>
      </c>
      <c r="C29" s="17" t="s">
        <v>12</v>
      </c>
      <c r="D29" s="38"/>
      <c r="E29" s="144"/>
      <c r="F29" s="144"/>
      <c r="G29" s="38"/>
      <c r="H29" s="38"/>
      <c r="I29" s="38"/>
      <c r="J29" s="352">
        <f t="shared" si="0"/>
        <v>0</v>
      </c>
      <c r="K29" s="144"/>
      <c r="L29" s="144"/>
      <c r="M29" s="38"/>
      <c r="N29" s="38"/>
      <c r="O29" s="38"/>
      <c r="P29" s="38"/>
      <c r="Q29" s="38">
        <f t="shared" si="1"/>
        <v>0</v>
      </c>
      <c r="R29" s="38"/>
      <c r="S29" s="166">
        <f t="shared" si="2"/>
        <v>0</v>
      </c>
      <c r="T29" s="38"/>
      <c r="U29" s="38"/>
      <c r="V29" s="206">
        <f t="shared" si="3"/>
        <v>0</v>
      </c>
      <c r="W29" s="38"/>
      <c r="X29" s="38"/>
      <c r="Y29" s="38"/>
      <c r="Z29" s="370">
        <f t="shared" si="4"/>
        <v>0</v>
      </c>
      <c r="AA29" s="38"/>
      <c r="AB29" s="160"/>
      <c r="AC29" s="38"/>
      <c r="AD29" s="168">
        <f t="shared" si="5"/>
        <v>0</v>
      </c>
      <c r="AE29" s="171">
        <f t="shared" si="6"/>
        <v>0</v>
      </c>
    </row>
    <row r="30" spans="1:31" ht="15" customHeight="1" x14ac:dyDescent="0.25">
      <c r="A30" s="15">
        <v>21</v>
      </c>
      <c r="B30" s="16" t="s">
        <v>227</v>
      </c>
      <c r="C30" s="17" t="s">
        <v>12</v>
      </c>
      <c r="D30" s="38"/>
      <c r="E30" s="144"/>
      <c r="F30" s="144"/>
      <c r="G30" s="38"/>
      <c r="H30" s="38"/>
      <c r="I30" s="38"/>
      <c r="J30" s="352">
        <f t="shared" si="0"/>
        <v>0</v>
      </c>
      <c r="K30" s="144"/>
      <c r="L30" s="144"/>
      <c r="M30" s="38"/>
      <c r="N30" s="38"/>
      <c r="O30" s="38"/>
      <c r="P30" s="38"/>
      <c r="Q30" s="38">
        <f t="shared" si="1"/>
        <v>0</v>
      </c>
      <c r="R30" s="38"/>
      <c r="S30" s="166">
        <f t="shared" si="2"/>
        <v>0</v>
      </c>
      <c r="T30" s="38"/>
      <c r="U30" s="38"/>
      <c r="V30" s="206">
        <f t="shared" si="3"/>
        <v>0</v>
      </c>
      <c r="W30" s="38"/>
      <c r="X30" s="38"/>
      <c r="Y30" s="38"/>
      <c r="Z30" s="370">
        <f t="shared" si="4"/>
        <v>0</v>
      </c>
      <c r="AA30" s="38"/>
      <c r="AB30" s="160"/>
      <c r="AC30" s="38"/>
      <c r="AD30" s="168">
        <f t="shared" si="5"/>
        <v>0</v>
      </c>
      <c r="AE30" s="171">
        <f t="shared" si="6"/>
        <v>0</v>
      </c>
    </row>
    <row r="31" spans="1:31" x14ac:dyDescent="0.25">
      <c r="A31" s="15">
        <v>22</v>
      </c>
      <c r="B31" s="19" t="s">
        <v>18</v>
      </c>
      <c r="C31" s="20" t="s">
        <v>12</v>
      </c>
      <c r="D31" s="38"/>
      <c r="E31" s="144"/>
      <c r="F31" s="144"/>
      <c r="G31" s="38"/>
      <c r="H31" s="38"/>
      <c r="I31" s="38"/>
      <c r="J31" s="352">
        <f t="shared" si="0"/>
        <v>0</v>
      </c>
      <c r="K31" s="144"/>
      <c r="L31" s="144"/>
      <c r="M31" s="38"/>
      <c r="N31" s="38"/>
      <c r="O31" s="38"/>
      <c r="P31" s="38"/>
      <c r="Q31" s="38">
        <f t="shared" si="1"/>
        <v>0</v>
      </c>
      <c r="R31" s="38"/>
      <c r="S31" s="166">
        <f t="shared" si="2"/>
        <v>0</v>
      </c>
      <c r="T31" s="38"/>
      <c r="U31" s="38"/>
      <c r="V31" s="206">
        <f t="shared" si="3"/>
        <v>0</v>
      </c>
      <c r="W31" s="38"/>
      <c r="X31" s="38"/>
      <c r="Y31" s="38"/>
      <c r="Z31" s="370">
        <f t="shared" si="4"/>
        <v>0</v>
      </c>
      <c r="AA31" s="168">
        <f>29/1000</f>
        <v>2.9000000000000001E-2</v>
      </c>
      <c r="AB31" s="160"/>
      <c r="AC31" s="38"/>
      <c r="AD31" s="168">
        <f t="shared" si="5"/>
        <v>2.9000000000000001E-2</v>
      </c>
      <c r="AE31" s="171">
        <f t="shared" si="6"/>
        <v>2.9000000000000001E-2</v>
      </c>
    </row>
    <row r="32" spans="1:31" ht="15" customHeight="1" x14ac:dyDescent="0.25">
      <c r="A32" s="15">
        <v>23</v>
      </c>
      <c r="B32" s="16" t="s">
        <v>188</v>
      </c>
      <c r="C32" s="17" t="s">
        <v>12</v>
      </c>
      <c r="D32" s="38"/>
      <c r="E32" s="144"/>
      <c r="F32" s="144"/>
      <c r="G32" s="38"/>
      <c r="H32" s="38"/>
      <c r="I32" s="38"/>
      <c r="J32" s="352">
        <f t="shared" si="0"/>
        <v>0</v>
      </c>
      <c r="K32" s="144"/>
      <c r="L32" s="144"/>
      <c r="M32" s="38"/>
      <c r="N32" s="38"/>
      <c r="O32" s="38"/>
      <c r="P32" s="38"/>
      <c r="Q32" s="38">
        <f t="shared" si="1"/>
        <v>0</v>
      </c>
      <c r="R32" s="38"/>
      <c r="S32" s="166">
        <f t="shared" si="2"/>
        <v>0</v>
      </c>
      <c r="T32" s="38"/>
      <c r="U32" s="38"/>
      <c r="V32" s="206">
        <f t="shared" si="3"/>
        <v>0</v>
      </c>
      <c r="W32" s="38"/>
      <c r="X32" s="38"/>
      <c r="Y32" s="38"/>
      <c r="Z32" s="370">
        <f t="shared" si="4"/>
        <v>0</v>
      </c>
      <c r="AA32" s="38"/>
      <c r="AB32" s="160"/>
      <c r="AC32" s="38"/>
      <c r="AD32" s="168">
        <f t="shared" si="5"/>
        <v>0</v>
      </c>
      <c r="AE32" s="171">
        <f t="shared" si="6"/>
        <v>0</v>
      </c>
    </row>
    <row r="33" spans="1:31" ht="15" customHeight="1" x14ac:dyDescent="0.25">
      <c r="A33" s="15">
        <v>24</v>
      </c>
      <c r="B33" s="23" t="s">
        <v>108</v>
      </c>
      <c r="C33" s="17" t="s">
        <v>12</v>
      </c>
      <c r="D33" s="38"/>
      <c r="E33" s="144"/>
      <c r="F33" s="144"/>
      <c r="G33" s="38"/>
      <c r="H33" s="38"/>
      <c r="I33" s="38"/>
      <c r="J33" s="352">
        <f t="shared" si="0"/>
        <v>0</v>
      </c>
      <c r="K33" s="144"/>
      <c r="L33" s="144"/>
      <c r="M33" s="38"/>
      <c r="N33" s="38"/>
      <c r="O33" s="38"/>
      <c r="P33" s="38"/>
      <c r="Q33" s="38">
        <f t="shared" si="1"/>
        <v>0</v>
      </c>
      <c r="R33" s="38"/>
      <c r="S33" s="166">
        <f t="shared" si="2"/>
        <v>0</v>
      </c>
      <c r="T33" s="38"/>
      <c r="U33" s="38"/>
      <c r="V33" s="206">
        <f t="shared" si="3"/>
        <v>0</v>
      </c>
      <c r="W33" s="38"/>
      <c r="X33" s="38"/>
      <c r="Y33" s="38"/>
      <c r="Z33" s="370">
        <f t="shared" si="4"/>
        <v>0</v>
      </c>
      <c r="AA33" s="38"/>
      <c r="AB33" s="160"/>
      <c r="AC33" s="38"/>
      <c r="AD33" s="168">
        <f t="shared" si="5"/>
        <v>0</v>
      </c>
      <c r="AE33" s="171">
        <f t="shared" si="6"/>
        <v>0</v>
      </c>
    </row>
    <row r="34" spans="1:31" ht="15" customHeight="1" x14ac:dyDescent="0.25">
      <c r="A34" s="15">
        <v>25</v>
      </c>
      <c r="B34" s="22" t="s">
        <v>187</v>
      </c>
      <c r="C34" s="17" t="s">
        <v>12</v>
      </c>
      <c r="D34" s="38"/>
      <c r="E34" s="144"/>
      <c r="F34" s="144"/>
      <c r="G34" s="38"/>
      <c r="H34" s="38"/>
      <c r="I34" s="38"/>
      <c r="J34" s="352">
        <f t="shared" si="0"/>
        <v>0</v>
      </c>
      <c r="K34" s="144"/>
      <c r="L34" s="144"/>
      <c r="M34" s="38"/>
      <c r="N34" s="38"/>
      <c r="O34" s="38"/>
      <c r="P34" s="38"/>
      <c r="Q34" s="38">
        <f t="shared" si="1"/>
        <v>0</v>
      </c>
      <c r="R34" s="38"/>
      <c r="S34" s="166">
        <f t="shared" si="2"/>
        <v>0</v>
      </c>
      <c r="T34" s="38"/>
      <c r="U34" s="38"/>
      <c r="V34" s="206">
        <f t="shared" si="3"/>
        <v>0</v>
      </c>
      <c r="W34" s="38"/>
      <c r="X34" s="38"/>
      <c r="Y34" s="38"/>
      <c r="Z34" s="370">
        <f t="shared" si="4"/>
        <v>0</v>
      </c>
      <c r="AA34" s="38"/>
      <c r="AB34" s="160"/>
      <c r="AC34" s="38"/>
      <c r="AD34" s="168">
        <f t="shared" si="5"/>
        <v>0</v>
      </c>
      <c r="AE34" s="171">
        <f t="shared" si="6"/>
        <v>0</v>
      </c>
    </row>
    <row r="35" spans="1:31" ht="15" customHeight="1" x14ac:dyDescent="0.25">
      <c r="A35" s="15">
        <v>26</v>
      </c>
      <c r="B35" s="22" t="s">
        <v>117</v>
      </c>
      <c r="C35" s="17" t="s">
        <v>12</v>
      </c>
      <c r="D35" s="38"/>
      <c r="E35" s="144"/>
      <c r="F35" s="144"/>
      <c r="G35" s="38"/>
      <c r="H35" s="38"/>
      <c r="I35" s="38"/>
      <c r="J35" s="352">
        <f t="shared" si="0"/>
        <v>0</v>
      </c>
      <c r="K35" s="144"/>
      <c r="L35" s="144"/>
      <c r="M35" s="38"/>
      <c r="N35" s="38"/>
      <c r="O35" s="38"/>
      <c r="P35" s="38"/>
      <c r="Q35" s="38">
        <f t="shared" si="1"/>
        <v>0</v>
      </c>
      <c r="R35" s="38"/>
      <c r="S35" s="166">
        <f t="shared" si="2"/>
        <v>0</v>
      </c>
      <c r="T35" s="38"/>
      <c r="U35" s="38"/>
      <c r="V35" s="206">
        <f t="shared" si="3"/>
        <v>0</v>
      </c>
      <c r="W35" s="38"/>
      <c r="X35" s="38"/>
      <c r="Y35" s="38"/>
      <c r="Z35" s="370">
        <f t="shared" si="4"/>
        <v>0</v>
      </c>
      <c r="AA35" s="38"/>
      <c r="AB35" s="160"/>
      <c r="AC35" s="38"/>
      <c r="AD35" s="168">
        <f t="shared" si="5"/>
        <v>0</v>
      </c>
      <c r="AE35" s="171">
        <f t="shared" si="6"/>
        <v>0</v>
      </c>
    </row>
    <row r="36" spans="1:31" x14ac:dyDescent="0.25">
      <c r="A36" s="6"/>
      <c r="B36" s="64" t="s">
        <v>20</v>
      </c>
      <c r="C36" s="52"/>
      <c r="D36" s="38"/>
      <c r="E36" s="144"/>
      <c r="F36" s="144"/>
      <c r="G36" s="38"/>
      <c r="H36" s="38"/>
      <c r="I36" s="38"/>
      <c r="J36" s="352">
        <f t="shared" si="0"/>
        <v>0</v>
      </c>
      <c r="K36" s="144"/>
      <c r="L36" s="144"/>
      <c r="M36" s="38"/>
      <c r="N36" s="38"/>
      <c r="O36" s="38"/>
      <c r="P36" s="38"/>
      <c r="Q36" s="38">
        <f t="shared" si="1"/>
        <v>0</v>
      </c>
      <c r="R36" s="38"/>
      <c r="S36" s="166">
        <f t="shared" si="2"/>
        <v>0</v>
      </c>
      <c r="T36" s="38"/>
      <c r="U36" s="38"/>
      <c r="V36" s="206">
        <f t="shared" si="3"/>
        <v>0</v>
      </c>
      <c r="W36" s="38"/>
      <c r="X36" s="38"/>
      <c r="Y36" s="38"/>
      <c r="Z36" s="370">
        <f t="shared" si="4"/>
        <v>0</v>
      </c>
      <c r="AA36" s="38"/>
      <c r="AB36" s="160"/>
      <c r="AC36" s="38"/>
      <c r="AD36" s="168">
        <f t="shared" si="5"/>
        <v>0</v>
      </c>
      <c r="AE36" s="171">
        <f t="shared" si="6"/>
        <v>0</v>
      </c>
    </row>
    <row r="37" spans="1:31" ht="15" customHeight="1" x14ac:dyDescent="0.25">
      <c r="A37" s="15">
        <v>27</v>
      </c>
      <c r="B37" s="19" t="s">
        <v>21</v>
      </c>
      <c r="C37" s="20" t="s">
        <v>12</v>
      </c>
      <c r="D37" s="38"/>
      <c r="E37" s="144"/>
      <c r="F37" s="436">
        <v>8.6300000000000002E-2</v>
      </c>
      <c r="G37" s="38"/>
      <c r="H37" s="38"/>
      <c r="I37" s="38"/>
      <c r="J37" s="352">
        <f t="shared" si="0"/>
        <v>8.6300000000000002E-2</v>
      </c>
      <c r="K37" s="144"/>
      <c r="L37" s="436">
        <v>8.6300000000000002E-2</v>
      </c>
      <c r="M37" s="38"/>
      <c r="N37" s="38"/>
      <c r="O37" s="38"/>
      <c r="P37" s="38"/>
      <c r="Q37" s="38">
        <f t="shared" si="1"/>
        <v>8.6300000000000002E-2</v>
      </c>
      <c r="R37" s="38"/>
      <c r="S37" s="166">
        <f t="shared" si="2"/>
        <v>8.6300000000000002E-2</v>
      </c>
      <c r="T37" s="38"/>
      <c r="U37" s="38"/>
      <c r="V37" s="206">
        <f t="shared" si="3"/>
        <v>0</v>
      </c>
      <c r="W37" s="38"/>
      <c r="X37" s="38"/>
      <c r="Y37" s="38"/>
      <c r="Z37" s="370">
        <f t="shared" si="4"/>
        <v>0</v>
      </c>
      <c r="AA37" s="38"/>
      <c r="AB37" s="160"/>
      <c r="AC37" s="38"/>
      <c r="AD37" s="168">
        <f t="shared" si="5"/>
        <v>0</v>
      </c>
      <c r="AE37" s="171">
        <f t="shared" si="6"/>
        <v>0.1726</v>
      </c>
    </row>
    <row r="38" spans="1:31" x14ac:dyDescent="0.25">
      <c r="A38" s="15">
        <v>28</v>
      </c>
      <c r="B38" s="19" t="s">
        <v>22</v>
      </c>
      <c r="C38" s="20" t="s">
        <v>12</v>
      </c>
      <c r="D38" s="38"/>
      <c r="E38" s="144"/>
      <c r="F38" s="144"/>
      <c r="G38" s="38"/>
      <c r="H38" s="38"/>
      <c r="I38" s="38"/>
      <c r="J38" s="352">
        <f t="shared" si="0"/>
        <v>0</v>
      </c>
      <c r="K38" s="144"/>
      <c r="L38" s="144"/>
      <c r="M38" s="38"/>
      <c r="N38" s="38"/>
      <c r="O38" s="38"/>
      <c r="P38" s="38"/>
      <c r="Q38" s="38">
        <f t="shared" si="1"/>
        <v>0</v>
      </c>
      <c r="R38" s="38"/>
      <c r="S38" s="166">
        <f t="shared" si="2"/>
        <v>0</v>
      </c>
      <c r="T38" s="38"/>
      <c r="U38" s="38"/>
      <c r="V38" s="206">
        <f t="shared" si="3"/>
        <v>0</v>
      </c>
      <c r="W38" s="38"/>
      <c r="X38" s="38"/>
      <c r="Y38" s="38"/>
      <c r="Z38" s="370">
        <f t="shared" si="4"/>
        <v>0</v>
      </c>
      <c r="AA38" s="38"/>
      <c r="AB38" s="160"/>
      <c r="AC38" s="38"/>
      <c r="AD38" s="168">
        <f t="shared" si="5"/>
        <v>0</v>
      </c>
      <c r="AE38" s="171">
        <f t="shared" si="6"/>
        <v>0</v>
      </c>
    </row>
    <row r="39" spans="1:31" ht="15" customHeight="1" x14ac:dyDescent="0.25">
      <c r="A39" s="15">
        <v>29</v>
      </c>
      <c r="B39" s="31" t="s">
        <v>229</v>
      </c>
      <c r="C39" s="20" t="s">
        <v>12</v>
      </c>
      <c r="D39" s="38"/>
      <c r="E39" s="144"/>
      <c r="F39" s="144"/>
      <c r="G39" s="38"/>
      <c r="H39" s="38"/>
      <c r="I39" s="38"/>
      <c r="J39" s="352">
        <f t="shared" ref="J39:J70" si="7">(I39+H39+G39+F39+E39)*$J$5</f>
        <v>0</v>
      </c>
      <c r="K39" s="144"/>
      <c r="L39" s="144"/>
      <c r="M39" s="38"/>
      <c r="N39" s="38"/>
      <c r="O39" s="38"/>
      <c r="P39" s="38"/>
      <c r="Q39" s="38">
        <f t="shared" si="1"/>
        <v>0</v>
      </c>
      <c r="R39" s="38"/>
      <c r="S39" s="166">
        <f t="shared" si="2"/>
        <v>0</v>
      </c>
      <c r="T39" s="38"/>
      <c r="U39" s="38"/>
      <c r="V39" s="206">
        <f t="shared" si="3"/>
        <v>0</v>
      </c>
      <c r="W39" s="38"/>
      <c r="X39" s="38"/>
      <c r="Y39" s="38"/>
      <c r="Z39" s="370">
        <f t="shared" si="4"/>
        <v>0</v>
      </c>
      <c r="AA39" s="38"/>
      <c r="AB39" s="160"/>
      <c r="AC39" s="38"/>
      <c r="AD39" s="168">
        <f t="shared" si="5"/>
        <v>0</v>
      </c>
      <c r="AE39" s="171">
        <f t="shared" si="6"/>
        <v>0</v>
      </c>
    </row>
    <row r="40" spans="1:31" x14ac:dyDescent="0.25">
      <c r="A40" s="6"/>
      <c r="B40" s="64" t="s">
        <v>23</v>
      </c>
      <c r="C40" s="52"/>
      <c r="D40" s="145"/>
      <c r="E40" s="146"/>
      <c r="F40" s="146"/>
      <c r="G40" s="147"/>
      <c r="H40" s="147"/>
      <c r="I40" s="147"/>
      <c r="J40" s="352">
        <f t="shared" si="7"/>
        <v>0</v>
      </c>
      <c r="K40" s="146"/>
      <c r="L40" s="146"/>
      <c r="M40" s="147"/>
      <c r="N40" s="147"/>
      <c r="O40" s="147"/>
      <c r="P40" s="147"/>
      <c r="Q40" s="38">
        <f t="shared" si="1"/>
        <v>0</v>
      </c>
      <c r="R40" s="38"/>
      <c r="S40" s="166">
        <f t="shared" si="2"/>
        <v>0</v>
      </c>
      <c r="T40" s="147"/>
      <c r="U40" s="147"/>
      <c r="V40" s="206">
        <f t="shared" si="3"/>
        <v>0</v>
      </c>
      <c r="W40" s="147"/>
      <c r="X40" s="147"/>
      <c r="Y40" s="147"/>
      <c r="Z40" s="370">
        <f t="shared" si="4"/>
        <v>0</v>
      </c>
      <c r="AA40" s="38"/>
      <c r="AB40" s="190"/>
      <c r="AC40" s="147"/>
      <c r="AD40" s="168">
        <f t="shared" si="5"/>
        <v>0</v>
      </c>
      <c r="AE40" s="171">
        <f t="shared" si="6"/>
        <v>0</v>
      </c>
    </row>
    <row r="41" spans="1:31" ht="15" customHeight="1" x14ac:dyDescent="0.25">
      <c r="A41" s="15">
        <v>30</v>
      </c>
      <c r="B41" s="16" t="s">
        <v>24</v>
      </c>
      <c r="C41" s="17" t="s">
        <v>12</v>
      </c>
      <c r="D41" s="38"/>
      <c r="E41" s="144"/>
      <c r="F41" s="144"/>
      <c r="G41" s="38"/>
      <c r="H41" s="38"/>
      <c r="I41" s="38"/>
      <c r="J41" s="352">
        <f t="shared" si="7"/>
        <v>0</v>
      </c>
      <c r="K41" s="144"/>
      <c r="L41" s="144"/>
      <c r="M41" s="38"/>
      <c r="N41" s="38"/>
      <c r="O41" s="38"/>
      <c r="P41" s="38"/>
      <c r="Q41" s="38">
        <f t="shared" si="1"/>
        <v>0</v>
      </c>
      <c r="R41" s="38"/>
      <c r="S41" s="166">
        <f t="shared" si="2"/>
        <v>0</v>
      </c>
      <c r="T41" s="38"/>
      <c r="U41" s="38"/>
      <c r="V41" s="206">
        <f t="shared" si="3"/>
        <v>0</v>
      </c>
      <c r="W41" s="38"/>
      <c r="X41" s="38"/>
      <c r="Y41" s="38"/>
      <c r="Z41" s="370">
        <f t="shared" si="4"/>
        <v>0</v>
      </c>
      <c r="AA41" s="38"/>
      <c r="AB41" s="160"/>
      <c r="AC41" s="38"/>
      <c r="AD41" s="168">
        <f t="shared" si="5"/>
        <v>0</v>
      </c>
      <c r="AE41" s="171">
        <f t="shared" si="6"/>
        <v>0</v>
      </c>
    </row>
    <row r="42" spans="1:31" ht="15" customHeight="1" x14ac:dyDescent="0.25">
      <c r="A42" s="15">
        <v>31</v>
      </c>
      <c r="B42" s="19" t="s">
        <v>25</v>
      </c>
      <c r="C42" s="20" t="s">
        <v>12</v>
      </c>
      <c r="D42" s="38"/>
      <c r="E42" s="144"/>
      <c r="F42" s="144"/>
      <c r="G42" s="38"/>
      <c r="H42" s="38"/>
      <c r="I42" s="38"/>
      <c r="J42" s="352">
        <f t="shared" si="7"/>
        <v>0</v>
      </c>
      <c r="K42" s="144"/>
      <c r="L42" s="144"/>
      <c r="M42" s="38"/>
      <c r="N42" s="38"/>
      <c r="O42" s="38"/>
      <c r="P42" s="38"/>
      <c r="Q42" s="38">
        <f t="shared" si="1"/>
        <v>0</v>
      </c>
      <c r="R42" s="38"/>
      <c r="S42" s="166">
        <f t="shared" si="2"/>
        <v>0</v>
      </c>
      <c r="T42" s="38"/>
      <c r="U42" s="38"/>
      <c r="V42" s="206">
        <f t="shared" si="3"/>
        <v>0</v>
      </c>
      <c r="W42" s="38"/>
      <c r="X42" s="38"/>
      <c r="Y42" s="38"/>
      <c r="Z42" s="370">
        <f t="shared" si="4"/>
        <v>0</v>
      </c>
      <c r="AA42" s="38"/>
      <c r="AB42" s="160"/>
      <c r="AC42" s="38"/>
      <c r="AD42" s="168">
        <f t="shared" si="5"/>
        <v>0</v>
      </c>
      <c r="AE42" s="171">
        <f t="shared" si="6"/>
        <v>0</v>
      </c>
    </row>
    <row r="43" spans="1:31" ht="15" customHeight="1" x14ac:dyDescent="0.25">
      <c r="A43" s="15">
        <v>32</v>
      </c>
      <c r="B43" s="19" t="s">
        <v>26</v>
      </c>
      <c r="C43" s="20" t="s">
        <v>12</v>
      </c>
      <c r="D43" s="38"/>
      <c r="E43" s="144"/>
      <c r="F43" s="144"/>
      <c r="G43" s="38"/>
      <c r="H43" s="38"/>
      <c r="I43" s="38"/>
      <c r="J43" s="352">
        <f t="shared" si="7"/>
        <v>0</v>
      </c>
      <c r="K43" s="144"/>
      <c r="L43" s="144"/>
      <c r="M43" s="38"/>
      <c r="N43" s="38"/>
      <c r="O43" s="38"/>
      <c r="P43" s="38"/>
      <c r="Q43" s="38">
        <f t="shared" si="1"/>
        <v>0</v>
      </c>
      <c r="R43" s="38"/>
      <c r="S43" s="166">
        <f t="shared" si="2"/>
        <v>0</v>
      </c>
      <c r="T43" s="38"/>
      <c r="U43" s="38"/>
      <c r="V43" s="206">
        <f t="shared" si="3"/>
        <v>0</v>
      </c>
      <c r="W43" s="38"/>
      <c r="X43" s="38"/>
      <c r="Y43" s="38"/>
      <c r="Z43" s="370">
        <f t="shared" si="4"/>
        <v>0</v>
      </c>
      <c r="AA43" s="38"/>
      <c r="AB43" s="160"/>
      <c r="AC43" s="38"/>
      <c r="AD43" s="168">
        <f t="shared" si="5"/>
        <v>0</v>
      </c>
      <c r="AE43" s="171">
        <f t="shared" si="6"/>
        <v>0</v>
      </c>
    </row>
    <row r="44" spans="1:31" x14ac:dyDescent="0.25">
      <c r="A44" s="15">
        <v>33</v>
      </c>
      <c r="B44" s="19" t="s">
        <v>27</v>
      </c>
      <c r="C44" s="20" t="s">
        <v>12</v>
      </c>
      <c r="D44" s="38"/>
      <c r="E44" s="144"/>
      <c r="F44" s="144"/>
      <c r="G44" s="38"/>
      <c r="H44" s="38"/>
      <c r="I44" s="38"/>
      <c r="J44" s="352">
        <f t="shared" si="7"/>
        <v>0</v>
      </c>
      <c r="K44" s="144"/>
      <c r="L44" s="144"/>
      <c r="M44" s="38"/>
      <c r="N44" s="38"/>
      <c r="O44" s="38"/>
      <c r="P44" s="38"/>
      <c r="Q44" s="38">
        <f t="shared" si="1"/>
        <v>0</v>
      </c>
      <c r="R44" s="38"/>
      <c r="S44" s="166">
        <f t="shared" si="2"/>
        <v>0</v>
      </c>
      <c r="T44" s="38"/>
      <c r="U44" s="38"/>
      <c r="V44" s="206">
        <f t="shared" si="3"/>
        <v>0</v>
      </c>
      <c r="W44" s="38">
        <v>3.7499999999999999E-2</v>
      </c>
      <c r="X44" s="38"/>
      <c r="Y44" s="38"/>
      <c r="Z44" s="370">
        <f t="shared" si="4"/>
        <v>0</v>
      </c>
      <c r="AA44" s="38"/>
      <c r="AB44" s="160"/>
      <c r="AC44" s="38"/>
      <c r="AD44" s="168">
        <f t="shared" si="5"/>
        <v>0</v>
      </c>
      <c r="AE44" s="171">
        <f t="shared" si="6"/>
        <v>0</v>
      </c>
    </row>
    <row r="45" spans="1:31" ht="15" customHeight="1" x14ac:dyDescent="0.25">
      <c r="A45" s="15">
        <v>34</v>
      </c>
      <c r="B45" s="16" t="s">
        <v>28</v>
      </c>
      <c r="C45" s="17" t="s">
        <v>12</v>
      </c>
      <c r="D45" s="38"/>
      <c r="E45" s="144"/>
      <c r="F45" s="144"/>
      <c r="G45" s="38"/>
      <c r="H45" s="38"/>
      <c r="I45" s="38"/>
      <c r="J45" s="352">
        <f t="shared" si="7"/>
        <v>0</v>
      </c>
      <c r="K45" s="144"/>
      <c r="L45" s="144"/>
      <c r="M45" s="38"/>
      <c r="N45" s="38"/>
      <c r="O45" s="38"/>
      <c r="P45" s="38"/>
      <c r="Q45" s="38">
        <f t="shared" si="1"/>
        <v>0</v>
      </c>
      <c r="R45" s="38"/>
      <c r="S45" s="166">
        <f t="shared" si="2"/>
        <v>0</v>
      </c>
      <c r="T45" s="38"/>
      <c r="U45" s="38"/>
      <c r="V45" s="206">
        <f t="shared" si="3"/>
        <v>0</v>
      </c>
      <c r="W45" s="38"/>
      <c r="X45" s="38"/>
      <c r="Y45" s="38"/>
      <c r="Z45" s="370">
        <f t="shared" si="4"/>
        <v>0</v>
      </c>
      <c r="AA45" s="38"/>
      <c r="AB45" s="160"/>
      <c r="AC45" s="38"/>
      <c r="AD45" s="168">
        <f t="shared" si="5"/>
        <v>0</v>
      </c>
      <c r="AE45" s="171">
        <f t="shared" si="6"/>
        <v>0</v>
      </c>
    </row>
    <row r="46" spans="1:31" ht="15" customHeight="1" x14ac:dyDescent="0.25">
      <c r="A46" s="15">
        <v>35</v>
      </c>
      <c r="B46" s="16" t="s">
        <v>29</v>
      </c>
      <c r="C46" s="17" t="s">
        <v>12</v>
      </c>
      <c r="D46" s="38"/>
      <c r="E46" s="144"/>
      <c r="F46" s="144"/>
      <c r="G46" s="38"/>
      <c r="H46" s="38"/>
      <c r="I46" s="38"/>
      <c r="J46" s="352">
        <f t="shared" si="7"/>
        <v>0</v>
      </c>
      <c r="K46" s="144"/>
      <c r="L46" s="144"/>
      <c r="M46" s="38"/>
      <c r="N46" s="38"/>
      <c r="O46" s="38"/>
      <c r="P46" s="38"/>
      <c r="Q46" s="38">
        <f t="shared" si="1"/>
        <v>0</v>
      </c>
      <c r="R46" s="38"/>
      <c r="S46" s="166">
        <f t="shared" si="2"/>
        <v>0</v>
      </c>
      <c r="T46" s="38"/>
      <c r="U46" s="38"/>
      <c r="V46" s="206">
        <f t="shared" si="3"/>
        <v>0</v>
      </c>
      <c r="W46" s="38"/>
      <c r="X46" s="38"/>
      <c r="Y46" s="38"/>
      <c r="Z46" s="370">
        <f t="shared" si="4"/>
        <v>0</v>
      </c>
      <c r="AA46" s="38"/>
      <c r="AB46" s="160"/>
      <c r="AC46" s="38"/>
      <c r="AD46" s="168">
        <f t="shared" si="5"/>
        <v>0</v>
      </c>
      <c r="AE46" s="171">
        <f t="shared" si="6"/>
        <v>0</v>
      </c>
    </row>
    <row r="47" spans="1:31" ht="15" customHeight="1" x14ac:dyDescent="0.25">
      <c r="A47" s="15">
        <v>36</v>
      </c>
      <c r="B47" s="16" t="s">
        <v>30</v>
      </c>
      <c r="C47" s="17" t="s">
        <v>12</v>
      </c>
      <c r="D47" s="38"/>
      <c r="E47" s="144"/>
      <c r="F47" s="144"/>
      <c r="G47" s="38"/>
      <c r="H47" s="38"/>
      <c r="I47" s="38"/>
      <c r="J47" s="352">
        <f t="shared" si="7"/>
        <v>0</v>
      </c>
      <c r="K47" s="144"/>
      <c r="L47" s="144"/>
      <c r="M47" s="38"/>
      <c r="N47" s="38"/>
      <c r="O47" s="38"/>
      <c r="P47" s="38"/>
      <c r="Q47" s="38">
        <f t="shared" si="1"/>
        <v>0</v>
      </c>
      <c r="R47" s="38"/>
      <c r="S47" s="166">
        <f t="shared" si="2"/>
        <v>0</v>
      </c>
      <c r="T47" s="38"/>
      <c r="U47" s="38"/>
      <c r="V47" s="206">
        <f t="shared" si="3"/>
        <v>0</v>
      </c>
      <c r="W47" s="38"/>
      <c r="X47" s="38"/>
      <c r="Y47" s="38"/>
      <c r="Z47" s="370">
        <f t="shared" si="4"/>
        <v>0</v>
      </c>
      <c r="AA47" s="38"/>
      <c r="AB47" s="160"/>
      <c r="AC47" s="38"/>
      <c r="AD47" s="168">
        <f t="shared" si="5"/>
        <v>0</v>
      </c>
      <c r="AE47" s="171">
        <f t="shared" si="6"/>
        <v>0</v>
      </c>
    </row>
    <row r="48" spans="1:31" ht="15" customHeight="1" x14ac:dyDescent="0.25">
      <c r="A48" s="15">
        <v>37</v>
      </c>
      <c r="B48" s="16" t="s">
        <v>31</v>
      </c>
      <c r="C48" s="17" t="s">
        <v>12</v>
      </c>
      <c r="D48" s="38"/>
      <c r="E48" s="144"/>
      <c r="F48" s="144"/>
      <c r="G48" s="38"/>
      <c r="H48" s="38"/>
      <c r="I48" s="38"/>
      <c r="J48" s="352">
        <f t="shared" si="7"/>
        <v>0</v>
      </c>
      <c r="K48" s="144"/>
      <c r="L48" s="144"/>
      <c r="M48" s="38"/>
      <c r="N48" s="38"/>
      <c r="O48" s="38"/>
      <c r="P48" s="38"/>
      <c r="Q48" s="38">
        <f t="shared" si="1"/>
        <v>0</v>
      </c>
      <c r="R48" s="38"/>
      <c r="S48" s="166">
        <f t="shared" si="2"/>
        <v>0</v>
      </c>
      <c r="T48" s="38"/>
      <c r="U48" s="38"/>
      <c r="V48" s="206">
        <f t="shared" si="3"/>
        <v>0</v>
      </c>
      <c r="W48" s="38"/>
      <c r="X48" s="38"/>
      <c r="Y48" s="38"/>
      <c r="Z48" s="370">
        <f t="shared" si="4"/>
        <v>0</v>
      </c>
      <c r="AA48" s="168">
        <f>11.2/1000</f>
        <v>1.12E-2</v>
      </c>
      <c r="AB48" s="160"/>
      <c r="AC48" s="38"/>
      <c r="AD48" s="168">
        <f t="shared" si="5"/>
        <v>1.12E-2</v>
      </c>
      <c r="AE48" s="171">
        <f t="shared" si="6"/>
        <v>1.12E-2</v>
      </c>
    </row>
    <row r="49" spans="1:31" ht="15" customHeight="1" x14ac:dyDescent="0.25">
      <c r="A49" s="15">
        <v>38</v>
      </c>
      <c r="B49" s="16" t="s">
        <v>32</v>
      </c>
      <c r="C49" s="17" t="s">
        <v>12</v>
      </c>
      <c r="D49" s="38"/>
      <c r="E49" s="144"/>
      <c r="F49" s="144"/>
      <c r="G49" s="38"/>
      <c r="H49" s="38"/>
      <c r="I49" s="38"/>
      <c r="J49" s="352">
        <f t="shared" si="7"/>
        <v>0</v>
      </c>
      <c r="K49" s="144"/>
      <c r="L49" s="144"/>
      <c r="M49" s="38"/>
      <c r="N49" s="38"/>
      <c r="O49" s="38"/>
      <c r="P49" s="38"/>
      <c r="Q49" s="38">
        <f t="shared" si="1"/>
        <v>0</v>
      </c>
      <c r="R49" s="38"/>
      <c r="S49" s="166">
        <f t="shared" si="2"/>
        <v>0</v>
      </c>
      <c r="T49" s="38"/>
      <c r="U49" s="38"/>
      <c r="V49" s="206">
        <f t="shared" si="3"/>
        <v>0</v>
      </c>
      <c r="W49" s="38"/>
      <c r="X49" s="38"/>
      <c r="Y49" s="38"/>
      <c r="Z49" s="370">
        <f t="shared" si="4"/>
        <v>0</v>
      </c>
      <c r="AA49" s="38"/>
      <c r="AB49" s="160"/>
      <c r="AC49" s="38"/>
      <c r="AD49" s="168">
        <f t="shared" si="5"/>
        <v>0</v>
      </c>
      <c r="AE49" s="171">
        <f t="shared" si="6"/>
        <v>0</v>
      </c>
    </row>
    <row r="50" spans="1:31" ht="15" customHeight="1" x14ac:dyDescent="0.25">
      <c r="A50" s="15">
        <v>39</v>
      </c>
      <c r="B50" s="16" t="s">
        <v>33</v>
      </c>
      <c r="C50" s="17" t="s">
        <v>12</v>
      </c>
      <c r="D50" s="38"/>
      <c r="E50" s="144"/>
      <c r="F50" s="144"/>
      <c r="G50" s="38"/>
      <c r="H50" s="38"/>
      <c r="I50" s="38"/>
      <c r="J50" s="352">
        <f t="shared" si="7"/>
        <v>0</v>
      </c>
      <c r="K50" s="144"/>
      <c r="L50" s="144"/>
      <c r="M50" s="38"/>
      <c r="N50" s="38"/>
      <c r="O50" s="38"/>
      <c r="P50" s="38"/>
      <c r="Q50" s="38">
        <f t="shared" si="1"/>
        <v>0</v>
      </c>
      <c r="R50" s="38"/>
      <c r="S50" s="166">
        <f t="shared" si="2"/>
        <v>0</v>
      </c>
      <c r="T50" s="38"/>
      <c r="U50" s="38"/>
      <c r="V50" s="206">
        <f t="shared" si="3"/>
        <v>0</v>
      </c>
      <c r="W50" s="38"/>
      <c r="X50" s="38"/>
      <c r="Y50" s="38"/>
      <c r="Z50" s="370">
        <f t="shared" si="4"/>
        <v>0</v>
      </c>
      <c r="AA50" s="38"/>
      <c r="AB50" s="160"/>
      <c r="AC50" s="38"/>
      <c r="AD50" s="168">
        <f t="shared" si="5"/>
        <v>0</v>
      </c>
      <c r="AE50" s="171">
        <f t="shared" si="6"/>
        <v>0</v>
      </c>
    </row>
    <row r="51" spans="1:31" ht="15" customHeight="1" x14ac:dyDescent="0.25">
      <c r="A51" s="15">
        <v>40</v>
      </c>
      <c r="B51" s="16" t="s">
        <v>34</v>
      </c>
      <c r="C51" s="17" t="s">
        <v>12</v>
      </c>
      <c r="D51" s="38"/>
      <c r="E51" s="144"/>
      <c r="F51" s="144"/>
      <c r="G51" s="38"/>
      <c r="H51" s="38"/>
      <c r="I51" s="38"/>
      <c r="J51" s="352">
        <f t="shared" si="7"/>
        <v>0</v>
      </c>
      <c r="K51" s="144"/>
      <c r="L51" s="144"/>
      <c r="M51" s="38"/>
      <c r="N51" s="38"/>
      <c r="O51" s="38"/>
      <c r="P51" s="38"/>
      <c r="Q51" s="38">
        <f t="shared" si="1"/>
        <v>0</v>
      </c>
      <c r="R51" s="38"/>
      <c r="S51" s="166">
        <f t="shared" si="2"/>
        <v>0</v>
      </c>
      <c r="T51" s="38"/>
      <c r="U51" s="38"/>
      <c r="V51" s="206">
        <f t="shared" si="3"/>
        <v>0</v>
      </c>
      <c r="W51" s="38"/>
      <c r="X51" s="38"/>
      <c r="Y51" s="38"/>
      <c r="Z51" s="370">
        <f t="shared" si="4"/>
        <v>0</v>
      </c>
      <c r="AA51" s="38"/>
      <c r="AB51" s="160"/>
      <c r="AC51" s="144"/>
      <c r="AD51" s="168">
        <f t="shared" si="5"/>
        <v>0</v>
      </c>
      <c r="AE51" s="171">
        <f t="shared" si="6"/>
        <v>0</v>
      </c>
    </row>
    <row r="52" spans="1:31" ht="15" customHeight="1" x14ac:dyDescent="0.25">
      <c r="A52" s="15">
        <v>41</v>
      </c>
      <c r="B52" s="19" t="s">
        <v>35</v>
      </c>
      <c r="C52" s="20" t="s">
        <v>12</v>
      </c>
      <c r="D52" s="38"/>
      <c r="E52" s="144"/>
      <c r="F52" s="144"/>
      <c r="G52" s="38"/>
      <c r="H52" s="38"/>
      <c r="I52" s="38"/>
      <c r="J52" s="352">
        <f t="shared" si="7"/>
        <v>0</v>
      </c>
      <c r="K52" s="144"/>
      <c r="L52" s="144"/>
      <c r="M52" s="38"/>
      <c r="N52" s="38"/>
      <c r="O52" s="38"/>
      <c r="P52" s="38"/>
      <c r="Q52" s="38">
        <f t="shared" si="1"/>
        <v>0</v>
      </c>
      <c r="R52" s="38"/>
      <c r="S52" s="166">
        <f t="shared" si="2"/>
        <v>0</v>
      </c>
      <c r="T52" s="38"/>
      <c r="U52" s="38"/>
      <c r="V52" s="206">
        <f t="shared" si="3"/>
        <v>0</v>
      </c>
      <c r="W52" s="38"/>
      <c r="X52" s="38"/>
      <c r="Y52" s="38"/>
      <c r="Z52" s="370">
        <f t="shared" si="4"/>
        <v>0</v>
      </c>
      <c r="AA52" s="38"/>
      <c r="AB52" s="160"/>
      <c r="AC52" s="38"/>
      <c r="AD52" s="168">
        <f t="shared" si="5"/>
        <v>0</v>
      </c>
      <c r="AE52" s="171">
        <f t="shared" si="6"/>
        <v>0</v>
      </c>
    </row>
    <row r="53" spans="1:31" ht="15" customHeight="1" x14ac:dyDescent="0.25">
      <c r="A53" s="15">
        <v>42</v>
      </c>
      <c r="B53" s="22" t="s">
        <v>39</v>
      </c>
      <c r="C53" s="23" t="s">
        <v>12</v>
      </c>
      <c r="D53" s="38"/>
      <c r="E53" s="144"/>
      <c r="F53" s="144"/>
      <c r="G53" s="38"/>
      <c r="H53" s="38"/>
      <c r="I53" s="38"/>
      <c r="J53" s="352">
        <f t="shared" si="7"/>
        <v>0</v>
      </c>
      <c r="K53" s="144"/>
      <c r="L53" s="144"/>
      <c r="M53" s="38"/>
      <c r="N53" s="38"/>
      <c r="O53" s="38"/>
      <c r="P53" s="38"/>
      <c r="Q53" s="38">
        <f t="shared" si="1"/>
        <v>0</v>
      </c>
      <c r="R53" s="38"/>
      <c r="S53" s="166">
        <f t="shared" si="2"/>
        <v>0</v>
      </c>
      <c r="T53" s="38"/>
      <c r="U53" s="38"/>
      <c r="V53" s="206">
        <f t="shared" si="3"/>
        <v>0</v>
      </c>
      <c r="W53" s="38"/>
      <c r="X53" s="38"/>
      <c r="Y53" s="38"/>
      <c r="Z53" s="370">
        <f t="shared" si="4"/>
        <v>0</v>
      </c>
      <c r="AA53" s="38"/>
      <c r="AB53" s="160"/>
      <c r="AC53" s="38"/>
      <c r="AD53" s="168">
        <f t="shared" si="5"/>
        <v>0</v>
      </c>
      <c r="AE53" s="171">
        <f t="shared" si="6"/>
        <v>0</v>
      </c>
    </row>
    <row r="54" spans="1:31" ht="15" customHeight="1" x14ac:dyDescent="0.25">
      <c r="A54" s="15">
        <v>43</v>
      </c>
      <c r="B54" s="19" t="s">
        <v>190</v>
      </c>
      <c r="C54" s="20" t="s">
        <v>12</v>
      </c>
      <c r="D54" s="38"/>
      <c r="E54" s="144"/>
      <c r="F54" s="144"/>
      <c r="G54" s="38"/>
      <c r="H54" s="38"/>
      <c r="I54" s="38"/>
      <c r="J54" s="352">
        <f t="shared" si="7"/>
        <v>0</v>
      </c>
      <c r="K54" s="144"/>
      <c r="L54" s="144"/>
      <c r="M54" s="38"/>
      <c r="N54" s="38"/>
      <c r="O54" s="38"/>
      <c r="P54" s="38"/>
      <c r="Q54" s="38">
        <f t="shared" si="1"/>
        <v>0</v>
      </c>
      <c r="R54" s="38"/>
      <c r="S54" s="166">
        <f t="shared" si="2"/>
        <v>0</v>
      </c>
      <c r="T54" s="38"/>
      <c r="U54" s="38"/>
      <c r="V54" s="206">
        <f t="shared" si="3"/>
        <v>0</v>
      </c>
      <c r="W54" s="38"/>
      <c r="X54" s="38"/>
      <c r="Y54" s="38"/>
      <c r="Z54" s="370">
        <f t="shared" si="4"/>
        <v>0</v>
      </c>
      <c r="AA54" s="38"/>
      <c r="AB54" s="160"/>
      <c r="AC54" s="38"/>
      <c r="AD54" s="168">
        <f t="shared" si="5"/>
        <v>0</v>
      </c>
      <c r="AE54" s="171">
        <f t="shared" si="6"/>
        <v>0</v>
      </c>
    </row>
    <row r="55" spans="1:31" x14ac:dyDescent="0.25">
      <c r="A55" s="15">
        <v>44</v>
      </c>
      <c r="B55" s="16" t="s">
        <v>36</v>
      </c>
      <c r="C55" s="17" t="s">
        <v>12</v>
      </c>
      <c r="D55" s="38"/>
      <c r="E55" s="436">
        <v>5.0000000000000001E-4</v>
      </c>
      <c r="F55" s="144"/>
      <c r="G55" s="38"/>
      <c r="H55" s="38"/>
      <c r="I55" s="38"/>
      <c r="J55" s="352">
        <f t="shared" si="7"/>
        <v>5.0000000000000001E-4</v>
      </c>
      <c r="K55" s="436">
        <v>5.0000000000000001E-4</v>
      </c>
      <c r="L55" s="144"/>
      <c r="M55" s="38"/>
      <c r="N55" s="38"/>
      <c r="O55" s="38"/>
      <c r="P55" s="38"/>
      <c r="Q55" s="38">
        <f t="shared" si="1"/>
        <v>5.0000000000000001E-4</v>
      </c>
      <c r="R55" s="38"/>
      <c r="S55" s="166">
        <f t="shared" si="2"/>
        <v>5.0000000000000001E-4</v>
      </c>
      <c r="T55" s="38"/>
      <c r="U55" s="38"/>
      <c r="V55" s="206">
        <f t="shared" si="3"/>
        <v>0</v>
      </c>
      <c r="W55" s="38"/>
      <c r="X55" s="38"/>
      <c r="Y55" s="38"/>
      <c r="Z55" s="370">
        <f t="shared" si="4"/>
        <v>0</v>
      </c>
      <c r="AA55" s="38"/>
      <c r="AB55" s="160"/>
      <c r="AC55" s="38"/>
      <c r="AD55" s="168">
        <f t="shared" si="5"/>
        <v>0</v>
      </c>
      <c r="AE55" s="171">
        <f t="shared" si="6"/>
        <v>1E-3</v>
      </c>
    </row>
    <row r="56" spans="1:31" x14ac:dyDescent="0.25">
      <c r="A56" s="15">
        <v>45</v>
      </c>
      <c r="B56" s="16" t="s">
        <v>37</v>
      </c>
      <c r="C56" s="17" t="s">
        <v>12</v>
      </c>
      <c r="D56" s="38"/>
      <c r="E56" s="436">
        <v>1.5E-3</v>
      </c>
      <c r="F56" s="144"/>
      <c r="G56" s="38"/>
      <c r="H56" s="435">
        <v>0.01</v>
      </c>
      <c r="I56" s="38"/>
      <c r="J56" s="352">
        <f t="shared" si="7"/>
        <v>1.15E-2</v>
      </c>
      <c r="K56" s="436">
        <v>1.5E-3</v>
      </c>
      <c r="L56" s="144"/>
      <c r="M56" s="38"/>
      <c r="N56" s="435">
        <v>0.01</v>
      </c>
      <c r="O56" s="38"/>
      <c r="P56" s="38"/>
      <c r="Q56" s="38">
        <f t="shared" si="1"/>
        <v>1.15E-2</v>
      </c>
      <c r="R56" s="38"/>
      <c r="S56" s="166">
        <f t="shared" si="2"/>
        <v>1.15E-2</v>
      </c>
      <c r="T56" s="38"/>
      <c r="U56" s="206">
        <v>0.01</v>
      </c>
      <c r="V56" s="206">
        <f t="shared" si="3"/>
        <v>0.01</v>
      </c>
      <c r="W56" s="38"/>
      <c r="X56" s="167">
        <v>0.01</v>
      </c>
      <c r="Y56" s="38"/>
      <c r="Z56" s="370">
        <f t="shared" si="4"/>
        <v>0</v>
      </c>
      <c r="AA56" s="38"/>
      <c r="AB56" s="220">
        <f>10/1000</f>
        <v>0.01</v>
      </c>
      <c r="AC56" s="38"/>
      <c r="AD56" s="168">
        <f t="shared" si="5"/>
        <v>0.01</v>
      </c>
      <c r="AE56" s="171">
        <f t="shared" si="6"/>
        <v>4.3000000000000003E-2</v>
      </c>
    </row>
    <row r="57" spans="1:31" x14ac:dyDescent="0.25">
      <c r="A57" s="15">
        <v>46</v>
      </c>
      <c r="B57" s="16" t="s">
        <v>38</v>
      </c>
      <c r="C57" s="17" t="s">
        <v>12</v>
      </c>
      <c r="D57" s="38"/>
      <c r="E57" s="436">
        <v>2.9999999999999997E-4</v>
      </c>
      <c r="F57" s="436">
        <v>4.0000000000000002E-4</v>
      </c>
      <c r="G57" s="435">
        <v>5.0000000000000001E-4</v>
      </c>
      <c r="H57" s="38"/>
      <c r="I57" s="38"/>
      <c r="J57" s="352">
        <f t="shared" si="7"/>
        <v>1.1999999999999999E-3</v>
      </c>
      <c r="K57" s="436">
        <v>2.9999999999999997E-4</v>
      </c>
      <c r="L57" s="436">
        <v>4.0000000000000002E-4</v>
      </c>
      <c r="M57" s="435">
        <v>5.9999999999999995E-4</v>
      </c>
      <c r="N57" s="38"/>
      <c r="O57" s="38"/>
      <c r="P57" s="38"/>
      <c r="Q57" s="38">
        <f t="shared" si="1"/>
        <v>1.2999999999999999E-3</v>
      </c>
      <c r="R57" s="38"/>
      <c r="S57" s="166">
        <f t="shared" si="2"/>
        <v>1.2999999999999999E-3</v>
      </c>
      <c r="T57" s="38"/>
      <c r="U57" s="38"/>
      <c r="V57" s="206">
        <f t="shared" si="3"/>
        <v>0</v>
      </c>
      <c r="W57" s="167">
        <v>5.0000000000000001E-4</v>
      </c>
      <c r="X57" s="38"/>
      <c r="Y57" s="38"/>
      <c r="Z57" s="370">
        <f t="shared" si="4"/>
        <v>0</v>
      </c>
      <c r="AA57" s="168">
        <f>(0.22+0.8)/1000</f>
        <v>1.0200000000000001E-3</v>
      </c>
      <c r="AB57" s="160"/>
      <c r="AC57" s="38"/>
      <c r="AD57" s="168">
        <f t="shared" si="5"/>
        <v>1.0200000000000001E-3</v>
      </c>
      <c r="AE57" s="171">
        <f t="shared" si="6"/>
        <v>3.5199999999999997E-3</v>
      </c>
    </row>
    <row r="58" spans="1:31" x14ac:dyDescent="0.25">
      <c r="A58" s="15">
        <v>47</v>
      </c>
      <c r="B58" s="16" t="s">
        <v>14</v>
      </c>
      <c r="C58" s="17" t="s">
        <v>12</v>
      </c>
      <c r="D58" s="38"/>
      <c r="E58" s="144"/>
      <c r="F58" s="144"/>
      <c r="G58" s="38"/>
      <c r="H58" s="38"/>
      <c r="I58" s="38"/>
      <c r="J58" s="352">
        <f t="shared" si="7"/>
        <v>0</v>
      </c>
      <c r="K58" s="144"/>
      <c r="L58" s="144"/>
      <c r="M58" s="38"/>
      <c r="N58" s="38"/>
      <c r="O58" s="38"/>
      <c r="P58" s="38"/>
      <c r="Q58" s="38">
        <f t="shared" si="1"/>
        <v>0</v>
      </c>
      <c r="R58" s="38"/>
      <c r="S58" s="166">
        <f t="shared" si="2"/>
        <v>0</v>
      </c>
      <c r="T58" s="38"/>
      <c r="U58" s="38"/>
      <c r="V58" s="206">
        <f t="shared" si="3"/>
        <v>0</v>
      </c>
      <c r="W58" s="38"/>
      <c r="X58" s="38"/>
      <c r="Y58" s="38"/>
      <c r="Z58" s="370">
        <f t="shared" si="4"/>
        <v>0</v>
      </c>
      <c r="AA58" s="38"/>
      <c r="AB58" s="160"/>
      <c r="AC58" s="38"/>
      <c r="AD58" s="168">
        <f t="shared" si="5"/>
        <v>0</v>
      </c>
      <c r="AE58" s="171">
        <f t="shared" si="6"/>
        <v>0</v>
      </c>
    </row>
    <row r="59" spans="1:31" ht="15" customHeight="1" x14ac:dyDescent="0.25">
      <c r="A59" s="15">
        <v>48</v>
      </c>
      <c r="B59" s="22" t="s">
        <v>191</v>
      </c>
      <c r="C59" s="17" t="s">
        <v>12</v>
      </c>
      <c r="D59" s="38"/>
      <c r="E59" s="144"/>
      <c r="F59" s="144"/>
      <c r="G59" s="38"/>
      <c r="H59" s="38"/>
      <c r="I59" s="38"/>
      <c r="J59" s="352">
        <f t="shared" si="7"/>
        <v>0</v>
      </c>
      <c r="K59" s="144"/>
      <c r="L59" s="144"/>
      <c r="M59" s="38"/>
      <c r="N59" s="38"/>
      <c r="O59" s="38"/>
      <c r="P59" s="38"/>
      <c r="Q59" s="38">
        <f t="shared" si="1"/>
        <v>0</v>
      </c>
      <c r="R59" s="38"/>
      <c r="S59" s="166">
        <f t="shared" si="2"/>
        <v>0</v>
      </c>
      <c r="T59" s="38"/>
      <c r="U59" s="38"/>
      <c r="V59" s="206">
        <f t="shared" si="3"/>
        <v>0</v>
      </c>
      <c r="W59" s="38"/>
      <c r="X59" s="38"/>
      <c r="Y59" s="38"/>
      <c r="Z59" s="370">
        <f t="shared" si="4"/>
        <v>0</v>
      </c>
      <c r="AA59" s="38"/>
      <c r="AB59" s="160"/>
      <c r="AC59" s="38"/>
      <c r="AD59" s="168">
        <f t="shared" si="5"/>
        <v>0</v>
      </c>
      <c r="AE59" s="171">
        <f t="shared" si="6"/>
        <v>0</v>
      </c>
    </row>
    <row r="60" spans="1:31" ht="15" customHeight="1" x14ac:dyDescent="0.25">
      <c r="A60" s="15">
        <v>49</v>
      </c>
      <c r="B60" s="22" t="s">
        <v>192</v>
      </c>
      <c r="C60" s="17" t="s">
        <v>12</v>
      </c>
      <c r="D60" s="38"/>
      <c r="E60" s="144"/>
      <c r="F60" s="144"/>
      <c r="G60" s="38"/>
      <c r="H60" s="38"/>
      <c r="I60" s="38"/>
      <c r="J60" s="352">
        <f t="shared" si="7"/>
        <v>0</v>
      </c>
      <c r="K60" s="144"/>
      <c r="L60" s="144"/>
      <c r="M60" s="38"/>
      <c r="N60" s="38"/>
      <c r="O60" s="38"/>
      <c r="P60" s="38"/>
      <c r="Q60" s="38">
        <f t="shared" si="1"/>
        <v>0</v>
      </c>
      <c r="R60" s="38"/>
      <c r="S60" s="166">
        <f t="shared" si="2"/>
        <v>0</v>
      </c>
      <c r="T60" s="38"/>
      <c r="U60" s="38"/>
      <c r="V60" s="206">
        <f t="shared" si="3"/>
        <v>0</v>
      </c>
      <c r="W60" s="38"/>
      <c r="X60" s="38"/>
      <c r="Y60" s="38"/>
      <c r="Z60" s="370">
        <f t="shared" si="4"/>
        <v>0</v>
      </c>
      <c r="AA60" s="38"/>
      <c r="AB60" s="160"/>
      <c r="AC60" s="38"/>
      <c r="AD60" s="168">
        <f t="shared" si="5"/>
        <v>0</v>
      </c>
      <c r="AE60" s="171">
        <f t="shared" si="6"/>
        <v>0</v>
      </c>
    </row>
    <row r="61" spans="1:31" x14ac:dyDescent="0.25">
      <c r="A61" s="6"/>
      <c r="B61" s="64" t="s">
        <v>51</v>
      </c>
      <c r="C61" s="7"/>
      <c r="D61" s="38"/>
      <c r="E61" s="144"/>
      <c r="F61" s="144"/>
      <c r="G61" s="38"/>
      <c r="H61" s="38"/>
      <c r="I61" s="38"/>
      <c r="J61" s="352">
        <f t="shared" si="7"/>
        <v>0</v>
      </c>
      <c r="K61" s="144"/>
      <c r="L61" s="144"/>
      <c r="M61" s="38"/>
      <c r="N61" s="38"/>
      <c r="O61" s="38"/>
      <c r="P61" s="38"/>
      <c r="Q61" s="38">
        <f t="shared" si="1"/>
        <v>0</v>
      </c>
      <c r="R61" s="38"/>
      <c r="S61" s="166">
        <f t="shared" si="2"/>
        <v>0</v>
      </c>
      <c r="T61" s="38"/>
      <c r="U61" s="38"/>
      <c r="V61" s="206">
        <f t="shared" si="3"/>
        <v>0</v>
      </c>
      <c r="W61" s="38"/>
      <c r="X61" s="38"/>
      <c r="Y61" s="38"/>
      <c r="Z61" s="370">
        <f t="shared" si="4"/>
        <v>0</v>
      </c>
      <c r="AA61" s="38"/>
      <c r="AB61" s="160"/>
      <c r="AC61" s="38"/>
      <c r="AD61" s="168">
        <f t="shared" si="5"/>
        <v>0</v>
      </c>
      <c r="AE61" s="171">
        <f t="shared" si="6"/>
        <v>0</v>
      </c>
    </row>
    <row r="62" spans="1:31" ht="15" customHeight="1" x14ac:dyDescent="0.25">
      <c r="A62" s="67">
        <v>50</v>
      </c>
      <c r="B62" s="19" t="s">
        <v>52</v>
      </c>
      <c r="C62" s="20" t="s">
        <v>12</v>
      </c>
      <c r="D62" s="38"/>
      <c r="E62" s="144"/>
      <c r="F62" s="144"/>
      <c r="G62" s="38"/>
      <c r="H62" s="38"/>
      <c r="I62" s="38"/>
      <c r="J62" s="352">
        <f t="shared" si="7"/>
        <v>0</v>
      </c>
      <c r="K62" s="144"/>
      <c r="L62" s="144"/>
      <c r="M62" s="38"/>
      <c r="N62" s="38"/>
      <c r="O62" s="38"/>
      <c r="P62" s="38"/>
      <c r="Q62" s="38">
        <f t="shared" si="1"/>
        <v>0</v>
      </c>
      <c r="R62" s="38"/>
      <c r="S62" s="166">
        <f t="shared" si="2"/>
        <v>0</v>
      </c>
      <c r="T62" s="38"/>
      <c r="U62" s="38"/>
      <c r="V62" s="206">
        <f t="shared" si="3"/>
        <v>0</v>
      </c>
      <c r="W62" s="38"/>
      <c r="X62" s="38"/>
      <c r="Y62" s="38"/>
      <c r="Z62" s="370">
        <f t="shared" si="4"/>
        <v>0</v>
      </c>
      <c r="AA62" s="38"/>
      <c r="AB62" s="160"/>
      <c r="AC62" s="38"/>
      <c r="AD62" s="168">
        <f t="shared" si="5"/>
        <v>0</v>
      </c>
      <c r="AE62" s="171">
        <f t="shared" si="6"/>
        <v>0</v>
      </c>
    </row>
    <row r="63" spans="1:31" ht="15" customHeight="1" x14ac:dyDescent="0.25">
      <c r="A63" s="67">
        <v>51</v>
      </c>
      <c r="B63" s="19" t="s">
        <v>193</v>
      </c>
      <c r="C63" s="20" t="s">
        <v>12</v>
      </c>
      <c r="D63" s="38"/>
      <c r="E63" s="144"/>
      <c r="F63" s="144"/>
      <c r="G63" s="38"/>
      <c r="H63" s="38"/>
      <c r="I63" s="38"/>
      <c r="J63" s="352">
        <f t="shared" si="7"/>
        <v>0</v>
      </c>
      <c r="K63" s="144"/>
      <c r="L63" s="144"/>
      <c r="M63" s="38"/>
      <c r="N63" s="38"/>
      <c r="O63" s="38"/>
      <c r="P63" s="38"/>
      <c r="Q63" s="38">
        <f t="shared" si="1"/>
        <v>0</v>
      </c>
      <c r="R63" s="38"/>
      <c r="S63" s="166">
        <f t="shared" si="2"/>
        <v>0</v>
      </c>
      <c r="T63" s="38"/>
      <c r="U63" s="38"/>
      <c r="V63" s="206">
        <f t="shared" si="3"/>
        <v>0</v>
      </c>
      <c r="W63" s="38"/>
      <c r="X63" s="38"/>
      <c r="Y63" s="38"/>
      <c r="Z63" s="370">
        <f t="shared" si="4"/>
        <v>0</v>
      </c>
      <c r="AA63" s="38"/>
      <c r="AB63" s="160"/>
      <c r="AC63" s="38"/>
      <c r="AD63" s="168">
        <f t="shared" si="5"/>
        <v>0</v>
      </c>
      <c r="AE63" s="171">
        <f t="shared" si="6"/>
        <v>0</v>
      </c>
    </row>
    <row r="64" spans="1:31" ht="15" customHeight="1" x14ac:dyDescent="0.25">
      <c r="A64" s="67">
        <v>52</v>
      </c>
      <c r="B64" s="19" t="s">
        <v>102</v>
      </c>
      <c r="C64" s="20" t="s">
        <v>12</v>
      </c>
      <c r="D64" s="38"/>
      <c r="E64" s="144"/>
      <c r="F64" s="144"/>
      <c r="G64" s="38"/>
      <c r="H64" s="38"/>
      <c r="I64" s="38"/>
      <c r="J64" s="352">
        <f t="shared" si="7"/>
        <v>0</v>
      </c>
      <c r="K64" s="144"/>
      <c r="L64" s="144"/>
      <c r="M64" s="38"/>
      <c r="N64" s="38"/>
      <c r="O64" s="38"/>
      <c r="P64" s="38"/>
      <c r="Q64" s="38">
        <f t="shared" si="1"/>
        <v>0</v>
      </c>
      <c r="R64" s="38"/>
      <c r="S64" s="166">
        <f t="shared" si="2"/>
        <v>0</v>
      </c>
      <c r="T64" s="38"/>
      <c r="U64" s="38"/>
      <c r="V64" s="206">
        <f t="shared" si="3"/>
        <v>0</v>
      </c>
      <c r="W64" s="38"/>
      <c r="X64" s="38"/>
      <c r="Y64" s="38"/>
      <c r="Z64" s="370">
        <f t="shared" si="4"/>
        <v>0</v>
      </c>
      <c r="AA64" s="38"/>
      <c r="AB64" s="160"/>
      <c r="AC64" s="38"/>
      <c r="AD64" s="168">
        <f t="shared" si="5"/>
        <v>0</v>
      </c>
      <c r="AE64" s="171">
        <f t="shared" si="6"/>
        <v>0</v>
      </c>
    </row>
    <row r="65" spans="1:31" ht="15" customHeight="1" x14ac:dyDescent="0.25">
      <c r="A65" s="67">
        <v>53</v>
      </c>
      <c r="B65" s="19" t="s">
        <v>215</v>
      </c>
      <c r="C65" s="20" t="s">
        <v>12</v>
      </c>
      <c r="D65" s="38"/>
      <c r="E65" s="144"/>
      <c r="F65" s="144"/>
      <c r="G65" s="38"/>
      <c r="H65" s="38"/>
      <c r="I65" s="38"/>
      <c r="J65" s="352">
        <f t="shared" si="7"/>
        <v>0</v>
      </c>
      <c r="K65" s="144"/>
      <c r="L65" s="144"/>
      <c r="M65" s="38"/>
      <c r="N65" s="38"/>
      <c r="O65" s="38"/>
      <c r="P65" s="38"/>
      <c r="Q65" s="38">
        <f t="shared" si="1"/>
        <v>0</v>
      </c>
      <c r="R65" s="38"/>
      <c r="S65" s="166">
        <f t="shared" si="2"/>
        <v>0</v>
      </c>
      <c r="T65" s="38"/>
      <c r="U65" s="38"/>
      <c r="V65" s="206">
        <f t="shared" si="3"/>
        <v>0</v>
      </c>
      <c r="W65" s="38"/>
      <c r="X65" s="38"/>
      <c r="Y65" s="38"/>
      <c r="Z65" s="370">
        <f t="shared" si="4"/>
        <v>0</v>
      </c>
      <c r="AA65" s="38"/>
      <c r="AB65" s="160"/>
      <c r="AC65" s="38"/>
      <c r="AD65" s="168">
        <f t="shared" si="5"/>
        <v>0</v>
      </c>
      <c r="AE65" s="171">
        <f t="shared" si="6"/>
        <v>0</v>
      </c>
    </row>
    <row r="66" spans="1:31" ht="15" customHeight="1" x14ac:dyDescent="0.25">
      <c r="A66" s="67">
        <v>54</v>
      </c>
      <c r="B66" s="16" t="s">
        <v>92</v>
      </c>
      <c r="C66" s="25" t="s">
        <v>12</v>
      </c>
      <c r="D66" s="38"/>
      <c r="E66" s="144"/>
      <c r="F66" s="144"/>
      <c r="G66" s="38"/>
      <c r="H66" s="38"/>
      <c r="I66" s="38"/>
      <c r="J66" s="352">
        <f t="shared" si="7"/>
        <v>0</v>
      </c>
      <c r="K66" s="144"/>
      <c r="L66" s="144"/>
      <c r="M66" s="38"/>
      <c r="N66" s="38"/>
      <c r="O66" s="38"/>
      <c r="P66" s="38"/>
      <c r="Q66" s="38">
        <f t="shared" si="1"/>
        <v>0</v>
      </c>
      <c r="R66" s="38"/>
      <c r="S66" s="166">
        <f t="shared" si="2"/>
        <v>0</v>
      </c>
      <c r="T66" s="38"/>
      <c r="U66" s="38"/>
      <c r="V66" s="206">
        <f t="shared" si="3"/>
        <v>0</v>
      </c>
      <c r="W66" s="38"/>
      <c r="X66" s="38"/>
      <c r="Y66" s="38"/>
      <c r="Z66" s="370">
        <f t="shared" si="4"/>
        <v>0</v>
      </c>
      <c r="AA66" s="38"/>
      <c r="AB66" s="160"/>
      <c r="AC66" s="38"/>
      <c r="AD66" s="168">
        <f t="shared" si="5"/>
        <v>0</v>
      </c>
      <c r="AE66" s="171">
        <f t="shared" si="6"/>
        <v>0</v>
      </c>
    </row>
    <row r="67" spans="1:31" x14ac:dyDescent="0.25">
      <c r="A67" s="67">
        <v>55</v>
      </c>
      <c r="B67" s="47" t="s">
        <v>123</v>
      </c>
      <c r="C67" s="55" t="s">
        <v>12</v>
      </c>
      <c r="D67" s="38"/>
      <c r="E67" s="144"/>
      <c r="F67" s="144"/>
      <c r="G67" s="38"/>
      <c r="H67" s="38"/>
      <c r="I67" s="38"/>
      <c r="J67" s="352">
        <f t="shared" si="7"/>
        <v>0</v>
      </c>
      <c r="K67" s="144"/>
      <c r="L67" s="144"/>
      <c r="M67" s="38"/>
      <c r="N67" s="38"/>
      <c r="O67" s="38"/>
      <c r="P67" s="38"/>
      <c r="Q67" s="38">
        <f t="shared" si="1"/>
        <v>0</v>
      </c>
      <c r="R67" s="38"/>
      <c r="S67" s="166">
        <f t="shared" si="2"/>
        <v>0</v>
      </c>
      <c r="T67" s="38"/>
      <c r="U67" s="38"/>
      <c r="V67" s="206">
        <f t="shared" si="3"/>
        <v>0</v>
      </c>
      <c r="W67" s="38"/>
      <c r="X67" s="38"/>
      <c r="Y67" s="38"/>
      <c r="Z67" s="370">
        <f t="shared" si="4"/>
        <v>0</v>
      </c>
      <c r="AA67" s="38"/>
      <c r="AB67" s="160"/>
      <c r="AC67" s="38"/>
      <c r="AD67" s="168">
        <f t="shared" si="5"/>
        <v>0</v>
      </c>
      <c r="AE67" s="171">
        <f t="shared" si="6"/>
        <v>0</v>
      </c>
    </row>
    <row r="68" spans="1:31" ht="15" customHeight="1" x14ac:dyDescent="0.25">
      <c r="A68" s="67">
        <v>56</v>
      </c>
      <c r="B68" s="19" t="s">
        <v>53</v>
      </c>
      <c r="C68" s="20" t="s">
        <v>12</v>
      </c>
      <c r="D68" s="38"/>
      <c r="E68" s="144"/>
      <c r="F68" s="144"/>
      <c r="G68" s="38"/>
      <c r="H68" s="38"/>
      <c r="I68" s="38"/>
      <c r="J68" s="352">
        <f t="shared" si="7"/>
        <v>0</v>
      </c>
      <c r="K68" s="144"/>
      <c r="L68" s="144"/>
      <c r="M68" s="38"/>
      <c r="N68" s="38"/>
      <c r="O68" s="38"/>
      <c r="P68" s="38"/>
      <c r="Q68" s="38">
        <f t="shared" si="1"/>
        <v>0</v>
      </c>
      <c r="R68" s="38"/>
      <c r="S68" s="166">
        <f t="shared" si="2"/>
        <v>0</v>
      </c>
      <c r="T68" s="38"/>
      <c r="U68" s="38"/>
      <c r="V68" s="206">
        <f t="shared" si="3"/>
        <v>0</v>
      </c>
      <c r="W68" s="38"/>
      <c r="X68" s="38"/>
      <c r="Y68" s="38"/>
      <c r="Z68" s="370">
        <f t="shared" si="4"/>
        <v>0</v>
      </c>
      <c r="AA68" s="38"/>
      <c r="AB68" s="160"/>
      <c r="AC68" s="38"/>
      <c r="AD68" s="168">
        <f t="shared" si="5"/>
        <v>0</v>
      </c>
      <c r="AE68" s="171">
        <f t="shared" si="6"/>
        <v>0</v>
      </c>
    </row>
    <row r="69" spans="1:31" ht="15" customHeight="1" x14ac:dyDescent="0.25">
      <c r="A69" s="67">
        <v>57</v>
      </c>
      <c r="B69" s="16" t="s">
        <v>54</v>
      </c>
      <c r="C69" s="17" t="s">
        <v>12</v>
      </c>
      <c r="D69" s="38"/>
      <c r="E69" s="144"/>
      <c r="F69" s="144"/>
      <c r="G69" s="38"/>
      <c r="H69" s="38"/>
      <c r="I69" s="38"/>
      <c r="J69" s="352">
        <f t="shared" si="7"/>
        <v>0</v>
      </c>
      <c r="K69" s="144"/>
      <c r="L69" s="144"/>
      <c r="M69" s="38"/>
      <c r="N69" s="38"/>
      <c r="O69" s="38"/>
      <c r="P69" s="38"/>
      <c r="Q69" s="38">
        <f t="shared" si="1"/>
        <v>0</v>
      </c>
      <c r="R69" s="38"/>
      <c r="S69" s="166">
        <f t="shared" si="2"/>
        <v>0</v>
      </c>
      <c r="T69" s="38"/>
      <c r="U69" s="38"/>
      <c r="V69" s="206">
        <f t="shared" si="3"/>
        <v>0</v>
      </c>
      <c r="W69" s="38"/>
      <c r="X69" s="38"/>
      <c r="Y69" s="38"/>
      <c r="Z69" s="370">
        <f t="shared" si="4"/>
        <v>0</v>
      </c>
      <c r="AA69" s="168">
        <f>30.58/1000</f>
        <v>3.058E-2</v>
      </c>
      <c r="AB69" s="160"/>
      <c r="AC69" s="38"/>
      <c r="AD69" s="168">
        <f t="shared" si="5"/>
        <v>3.058E-2</v>
      </c>
      <c r="AE69" s="171">
        <f t="shared" si="6"/>
        <v>3.058E-2</v>
      </c>
    </row>
    <row r="70" spans="1:31" ht="15" customHeight="1" x14ac:dyDescent="0.25">
      <c r="A70" s="67">
        <v>58</v>
      </c>
      <c r="B70" s="16" t="s">
        <v>55</v>
      </c>
      <c r="C70" s="17" t="s">
        <v>12</v>
      </c>
      <c r="D70" s="38"/>
      <c r="E70" s="144"/>
      <c r="F70" s="144"/>
      <c r="G70" s="38"/>
      <c r="H70" s="38"/>
      <c r="I70" s="38"/>
      <c r="J70" s="352">
        <f t="shared" si="7"/>
        <v>0</v>
      </c>
      <c r="K70" s="144"/>
      <c r="L70" s="144"/>
      <c r="M70" s="38"/>
      <c r="N70" s="38"/>
      <c r="O70" s="38"/>
      <c r="P70" s="38"/>
      <c r="Q70" s="38">
        <f t="shared" si="1"/>
        <v>0</v>
      </c>
      <c r="R70" s="38"/>
      <c r="S70" s="166">
        <f t="shared" si="2"/>
        <v>0</v>
      </c>
      <c r="T70" s="38"/>
      <c r="U70" s="38"/>
      <c r="V70" s="206">
        <f t="shared" si="3"/>
        <v>0</v>
      </c>
      <c r="W70" s="38"/>
      <c r="X70" s="38"/>
      <c r="Y70" s="38"/>
      <c r="Z70" s="370">
        <f t="shared" si="4"/>
        <v>0</v>
      </c>
      <c r="AA70" s="38"/>
      <c r="AB70" s="160"/>
      <c r="AC70" s="38"/>
      <c r="AD70" s="168">
        <f t="shared" si="5"/>
        <v>0</v>
      </c>
      <c r="AE70" s="171">
        <f t="shared" si="6"/>
        <v>0</v>
      </c>
    </row>
    <row r="71" spans="1:31" x14ac:dyDescent="0.25">
      <c r="A71" s="67">
        <v>59</v>
      </c>
      <c r="B71" s="16" t="s">
        <v>56</v>
      </c>
      <c r="C71" s="17" t="s">
        <v>12</v>
      </c>
      <c r="D71" s="38"/>
      <c r="E71" s="436">
        <v>1.1999999999999999E-3</v>
      </c>
      <c r="F71" s="436">
        <v>4.0000000000000001E-3</v>
      </c>
      <c r="G71" s="38"/>
      <c r="H71" s="38"/>
      <c r="I71" s="38"/>
      <c r="J71" s="352">
        <f t="shared" ref="J71:J102" si="8">(I71+H71+G71+F71+E71)*$J$5</f>
        <v>5.1999999999999998E-3</v>
      </c>
      <c r="K71" s="436">
        <v>1.1999999999999999E-3</v>
      </c>
      <c r="L71" s="436">
        <v>4.0000000000000001E-3</v>
      </c>
      <c r="M71" s="38"/>
      <c r="N71" s="38"/>
      <c r="O71" s="38"/>
      <c r="P71" s="38"/>
      <c r="Q71" s="38">
        <f t="shared" si="1"/>
        <v>5.1999999999999998E-3</v>
      </c>
      <c r="R71" s="38"/>
      <c r="S71" s="166">
        <f t="shared" si="2"/>
        <v>5.1999999999999998E-3</v>
      </c>
      <c r="T71" s="38"/>
      <c r="U71" s="38"/>
      <c r="V71" s="206">
        <f t="shared" si="3"/>
        <v>0</v>
      </c>
      <c r="W71" s="38"/>
      <c r="X71" s="38"/>
      <c r="Y71" s="38"/>
      <c r="Z71" s="370">
        <f t="shared" si="4"/>
        <v>0</v>
      </c>
      <c r="AA71" s="38"/>
      <c r="AB71" s="160"/>
      <c r="AC71" s="38"/>
      <c r="AD71" s="168">
        <f t="shared" si="5"/>
        <v>0</v>
      </c>
      <c r="AE71" s="171">
        <f t="shared" si="6"/>
        <v>1.04E-2</v>
      </c>
    </row>
    <row r="72" spans="1:31" ht="15" customHeight="1" x14ac:dyDescent="0.25">
      <c r="A72" s="67">
        <v>60</v>
      </c>
      <c r="B72" s="47" t="s">
        <v>109</v>
      </c>
      <c r="C72" s="55" t="s">
        <v>12</v>
      </c>
      <c r="D72" s="38"/>
      <c r="E72" s="144"/>
      <c r="F72" s="144"/>
      <c r="G72" s="38"/>
      <c r="H72" s="38"/>
      <c r="I72" s="38"/>
      <c r="J72" s="352">
        <f t="shared" si="8"/>
        <v>0</v>
      </c>
      <c r="K72" s="144"/>
      <c r="L72" s="144"/>
      <c r="M72" s="38"/>
      <c r="N72" s="38"/>
      <c r="O72" s="38"/>
      <c r="P72" s="38"/>
      <c r="Q72" s="38">
        <f t="shared" ref="Q72:Q135" si="9">(K72+L72+M72+N72+O72)*$Q$5</f>
        <v>0</v>
      </c>
      <c r="R72" s="38"/>
      <c r="S72" s="166">
        <f t="shared" ref="S72:S135" si="10">R72+Q72</f>
        <v>0</v>
      </c>
      <c r="T72" s="38"/>
      <c r="U72" s="38"/>
      <c r="V72" s="206">
        <f t="shared" ref="V72:V135" si="11">(U72+T72)*$V$5</f>
        <v>0</v>
      </c>
      <c r="W72" s="38"/>
      <c r="X72" s="38"/>
      <c r="Y72" s="38"/>
      <c r="Z72" s="370">
        <f t="shared" ref="Z72:Z135" si="12">(Y72+X72+W72)*$Z$5</f>
        <v>0</v>
      </c>
      <c r="AA72" s="38"/>
      <c r="AB72" s="160"/>
      <c r="AC72" s="38"/>
      <c r="AD72" s="168">
        <f t="shared" ref="AD72:AD135" si="13">(AC72+AB72+AA72)*$AD$5</f>
        <v>0</v>
      </c>
      <c r="AE72" s="171">
        <f t="shared" ref="AE72:AE135" si="14">J72+S72+V72+AD72</f>
        <v>0</v>
      </c>
    </row>
    <row r="73" spans="1:31" x14ac:dyDescent="0.25">
      <c r="A73" s="15"/>
      <c r="B73" s="269" t="s">
        <v>198</v>
      </c>
      <c r="C73" s="7"/>
      <c r="D73" s="38"/>
      <c r="E73" s="144"/>
      <c r="F73" s="144"/>
      <c r="G73" s="38"/>
      <c r="H73" s="38"/>
      <c r="I73" s="38"/>
      <c r="J73" s="352">
        <f t="shared" si="8"/>
        <v>0</v>
      </c>
      <c r="K73" s="144"/>
      <c r="L73" s="144"/>
      <c r="M73" s="38"/>
      <c r="N73" s="38"/>
      <c r="O73" s="38"/>
      <c r="P73" s="38"/>
      <c r="Q73" s="38">
        <f t="shared" si="9"/>
        <v>0</v>
      </c>
      <c r="R73" s="38"/>
      <c r="S73" s="166">
        <f t="shared" si="10"/>
        <v>0</v>
      </c>
      <c r="T73" s="38"/>
      <c r="U73" s="38"/>
      <c r="V73" s="206">
        <f t="shared" si="11"/>
        <v>0</v>
      </c>
      <c r="W73" s="38"/>
      <c r="X73" s="38"/>
      <c r="Y73" s="38"/>
      <c r="Z73" s="370">
        <f t="shared" si="12"/>
        <v>0</v>
      </c>
      <c r="AA73" s="38"/>
      <c r="AB73" s="160"/>
      <c r="AC73" s="38"/>
      <c r="AD73" s="168">
        <f t="shared" si="13"/>
        <v>0</v>
      </c>
      <c r="AE73" s="171">
        <f t="shared" si="14"/>
        <v>0</v>
      </c>
    </row>
    <row r="74" spans="1:31" x14ac:dyDescent="0.25">
      <c r="A74" s="15">
        <v>61</v>
      </c>
      <c r="B74" s="16" t="s">
        <v>57</v>
      </c>
      <c r="C74" s="17" t="s">
        <v>12</v>
      </c>
      <c r="D74" s="38"/>
      <c r="E74" s="144"/>
      <c r="F74" s="144"/>
      <c r="G74" s="38"/>
      <c r="H74" s="38"/>
      <c r="I74" s="38"/>
      <c r="J74" s="352">
        <f t="shared" si="8"/>
        <v>0</v>
      </c>
      <c r="K74" s="144"/>
      <c r="L74" s="144"/>
      <c r="M74" s="38"/>
      <c r="N74" s="38"/>
      <c r="O74" s="38"/>
      <c r="P74" s="38"/>
      <c r="Q74" s="38">
        <f t="shared" si="9"/>
        <v>0</v>
      </c>
      <c r="R74" s="38"/>
      <c r="S74" s="166">
        <f t="shared" si="10"/>
        <v>0</v>
      </c>
      <c r="T74" s="38"/>
      <c r="U74" s="206">
        <v>5.0000000000000001E-4</v>
      </c>
      <c r="V74" s="206">
        <f t="shared" si="11"/>
        <v>5.0000000000000001E-4</v>
      </c>
      <c r="W74" s="38"/>
      <c r="X74" s="167">
        <v>5.0000000000000001E-4</v>
      </c>
      <c r="Y74" s="38"/>
      <c r="Z74" s="370">
        <f t="shared" si="12"/>
        <v>0</v>
      </c>
      <c r="AA74" s="38"/>
      <c r="AB74" s="160"/>
      <c r="AC74" s="38"/>
      <c r="AD74" s="168">
        <f t="shared" si="13"/>
        <v>0</v>
      </c>
      <c r="AE74" s="171">
        <f t="shared" si="14"/>
        <v>5.0000000000000001E-4</v>
      </c>
    </row>
    <row r="75" spans="1:31" ht="15" customHeight="1" x14ac:dyDescent="0.25">
      <c r="A75" s="15">
        <v>62</v>
      </c>
      <c r="B75" s="16" t="s">
        <v>58</v>
      </c>
      <c r="C75" s="17" t="s">
        <v>12</v>
      </c>
      <c r="D75" s="38"/>
      <c r="E75" s="144"/>
      <c r="F75" s="144"/>
      <c r="G75" s="38"/>
      <c r="H75" s="38"/>
      <c r="I75" s="38"/>
      <c r="J75" s="352">
        <f t="shared" si="8"/>
        <v>0</v>
      </c>
      <c r="K75" s="144"/>
      <c r="L75" s="144"/>
      <c r="M75" s="38"/>
      <c r="N75" s="38"/>
      <c r="O75" s="38"/>
      <c r="P75" s="38"/>
      <c r="Q75" s="38">
        <f t="shared" si="9"/>
        <v>0</v>
      </c>
      <c r="R75" s="38"/>
      <c r="S75" s="166">
        <f t="shared" si="10"/>
        <v>0</v>
      </c>
      <c r="T75" s="38"/>
      <c r="U75" s="38"/>
      <c r="V75" s="206">
        <f t="shared" si="11"/>
        <v>0</v>
      </c>
      <c r="W75" s="38"/>
      <c r="X75" s="38"/>
      <c r="Y75" s="38"/>
      <c r="Z75" s="370">
        <f t="shared" si="12"/>
        <v>0</v>
      </c>
      <c r="AA75" s="38"/>
      <c r="AB75" s="160"/>
      <c r="AC75" s="38"/>
      <c r="AD75" s="168">
        <f t="shared" si="13"/>
        <v>0</v>
      </c>
      <c r="AE75" s="171">
        <f t="shared" si="14"/>
        <v>0</v>
      </c>
    </row>
    <row r="76" spans="1:31" x14ac:dyDescent="0.25">
      <c r="A76" s="15">
        <v>63</v>
      </c>
      <c r="B76" s="16" t="s">
        <v>59</v>
      </c>
      <c r="C76" s="17" t="s">
        <v>12</v>
      </c>
      <c r="D76" s="38"/>
      <c r="E76" s="144"/>
      <c r="F76" s="144"/>
      <c r="G76" s="38"/>
      <c r="H76" s="38"/>
      <c r="I76" s="38"/>
      <c r="J76" s="352">
        <f t="shared" si="8"/>
        <v>0</v>
      </c>
      <c r="K76" s="144"/>
      <c r="L76" s="144"/>
      <c r="M76" s="38"/>
      <c r="N76" s="38"/>
      <c r="O76" s="38"/>
      <c r="P76" s="38"/>
      <c r="Q76" s="38">
        <f t="shared" si="9"/>
        <v>0</v>
      </c>
      <c r="R76" s="38"/>
      <c r="S76" s="166">
        <f t="shared" si="10"/>
        <v>0</v>
      </c>
      <c r="T76" s="38"/>
      <c r="U76" s="38"/>
      <c r="V76" s="206">
        <f t="shared" si="11"/>
        <v>0</v>
      </c>
      <c r="W76" s="38"/>
      <c r="X76" s="38"/>
      <c r="Y76" s="38"/>
      <c r="Z76" s="370">
        <f t="shared" si="12"/>
        <v>0</v>
      </c>
      <c r="AA76" s="38"/>
      <c r="AB76" s="220">
        <f>24/1000</f>
        <v>2.4E-2</v>
      </c>
      <c r="AC76" s="38"/>
      <c r="AD76" s="168">
        <f t="shared" si="13"/>
        <v>2.4E-2</v>
      </c>
      <c r="AE76" s="171">
        <f t="shared" si="14"/>
        <v>2.4E-2</v>
      </c>
    </row>
    <row r="77" spans="1:31" ht="15" customHeight="1" x14ac:dyDescent="0.25">
      <c r="A77" s="15">
        <v>64</v>
      </c>
      <c r="B77" s="16" t="s">
        <v>60</v>
      </c>
      <c r="C77" s="17" t="s">
        <v>12</v>
      </c>
      <c r="D77" s="38"/>
      <c r="E77" s="144"/>
      <c r="F77" s="144"/>
      <c r="G77" s="38"/>
      <c r="H77" s="38"/>
      <c r="I77" s="38"/>
      <c r="J77" s="352">
        <f t="shared" si="8"/>
        <v>0</v>
      </c>
      <c r="K77" s="144"/>
      <c r="L77" s="144"/>
      <c r="M77" s="38"/>
      <c r="N77" s="38"/>
      <c r="O77" s="38"/>
      <c r="P77" s="38"/>
      <c r="Q77" s="38">
        <f t="shared" si="9"/>
        <v>0</v>
      </c>
      <c r="R77" s="38"/>
      <c r="S77" s="166">
        <f t="shared" si="10"/>
        <v>0</v>
      </c>
      <c r="T77" s="38"/>
      <c r="U77" s="38"/>
      <c r="V77" s="206">
        <f t="shared" si="11"/>
        <v>0</v>
      </c>
      <c r="W77" s="38"/>
      <c r="X77" s="38"/>
      <c r="Y77" s="38"/>
      <c r="Z77" s="370">
        <f t="shared" si="12"/>
        <v>0</v>
      </c>
      <c r="AA77" s="38"/>
      <c r="AB77" s="160"/>
      <c r="AC77" s="38"/>
      <c r="AD77" s="168">
        <f t="shared" si="13"/>
        <v>0</v>
      </c>
      <c r="AE77" s="171">
        <f t="shared" si="14"/>
        <v>0</v>
      </c>
    </row>
    <row r="78" spans="1:31" ht="15" customHeight="1" x14ac:dyDescent="0.25">
      <c r="A78" s="15">
        <v>65</v>
      </c>
      <c r="B78" s="16" t="s">
        <v>195</v>
      </c>
      <c r="C78" s="17" t="s">
        <v>12</v>
      </c>
      <c r="D78" s="38"/>
      <c r="E78" s="144"/>
      <c r="F78" s="144"/>
      <c r="G78" s="38"/>
      <c r="H78" s="38"/>
      <c r="I78" s="38"/>
      <c r="J78" s="352">
        <f t="shared" si="8"/>
        <v>0</v>
      </c>
      <c r="K78" s="144"/>
      <c r="L78" s="144"/>
      <c r="M78" s="38"/>
      <c r="N78" s="38"/>
      <c r="O78" s="38"/>
      <c r="P78" s="38"/>
      <c r="Q78" s="38">
        <f t="shared" si="9"/>
        <v>0</v>
      </c>
      <c r="R78" s="38"/>
      <c r="S78" s="166">
        <f t="shared" si="10"/>
        <v>0</v>
      </c>
      <c r="T78" s="38"/>
      <c r="U78" s="38"/>
      <c r="V78" s="206">
        <f t="shared" si="11"/>
        <v>0</v>
      </c>
      <c r="W78" s="38"/>
      <c r="X78" s="38"/>
      <c r="Y78" s="38"/>
      <c r="Z78" s="370">
        <f t="shared" si="12"/>
        <v>0</v>
      </c>
      <c r="AA78" s="38"/>
      <c r="AB78" s="160"/>
      <c r="AC78" s="38"/>
      <c r="AD78" s="168">
        <f t="shared" si="13"/>
        <v>0</v>
      </c>
      <c r="AE78" s="171">
        <f t="shared" si="14"/>
        <v>0</v>
      </c>
    </row>
    <row r="79" spans="1:31" ht="15" customHeight="1" x14ac:dyDescent="0.25">
      <c r="A79" s="15"/>
      <c r="B79" s="269" t="s">
        <v>196</v>
      </c>
      <c r="C79" s="7"/>
      <c r="D79" s="38"/>
      <c r="E79" s="144"/>
      <c r="F79" s="144"/>
      <c r="G79" s="38"/>
      <c r="H79" s="38"/>
      <c r="I79" s="38"/>
      <c r="J79" s="352">
        <f t="shared" si="8"/>
        <v>0</v>
      </c>
      <c r="K79" s="144"/>
      <c r="L79" s="144"/>
      <c r="M79" s="38"/>
      <c r="N79" s="38"/>
      <c r="O79" s="38"/>
      <c r="P79" s="38"/>
      <c r="Q79" s="38">
        <f t="shared" si="9"/>
        <v>0</v>
      </c>
      <c r="R79" s="38"/>
      <c r="S79" s="166">
        <f t="shared" si="10"/>
        <v>0</v>
      </c>
      <c r="T79" s="38"/>
      <c r="U79" s="38"/>
      <c r="V79" s="206">
        <f t="shared" si="11"/>
        <v>0</v>
      </c>
      <c r="W79" s="38"/>
      <c r="X79" s="38"/>
      <c r="Y79" s="38"/>
      <c r="Z79" s="370">
        <f t="shared" si="12"/>
        <v>0</v>
      </c>
      <c r="AA79" s="38"/>
      <c r="AB79" s="160"/>
      <c r="AC79" s="38"/>
      <c r="AD79" s="168">
        <f t="shared" si="13"/>
        <v>0</v>
      </c>
      <c r="AE79" s="171">
        <f t="shared" si="14"/>
        <v>0</v>
      </c>
    </row>
    <row r="80" spans="1:31" ht="15" customHeight="1" x14ac:dyDescent="0.25">
      <c r="A80" s="15">
        <v>66</v>
      </c>
      <c r="B80" s="19" t="s">
        <v>66</v>
      </c>
      <c r="C80" s="20" t="s">
        <v>12</v>
      </c>
      <c r="D80" s="38"/>
      <c r="E80" s="144"/>
      <c r="F80" s="144"/>
      <c r="G80" s="38"/>
      <c r="H80" s="38"/>
      <c r="I80" s="38"/>
      <c r="J80" s="352">
        <f t="shared" si="8"/>
        <v>0</v>
      </c>
      <c r="K80" s="144"/>
      <c r="L80" s="144"/>
      <c r="M80" s="38"/>
      <c r="N80" s="38"/>
      <c r="O80" s="38"/>
      <c r="P80" s="38"/>
      <c r="Q80" s="38">
        <f t="shared" si="9"/>
        <v>0</v>
      </c>
      <c r="R80" s="38"/>
      <c r="S80" s="166">
        <f t="shared" si="10"/>
        <v>0</v>
      </c>
      <c r="T80" s="38"/>
      <c r="U80" s="38"/>
      <c r="V80" s="206">
        <f t="shared" si="11"/>
        <v>0</v>
      </c>
      <c r="W80" s="38"/>
      <c r="X80" s="38"/>
      <c r="Y80" s="38"/>
      <c r="Z80" s="370">
        <f t="shared" si="12"/>
        <v>0</v>
      </c>
      <c r="AA80" s="38"/>
      <c r="AB80" s="160"/>
      <c r="AC80" s="38"/>
      <c r="AD80" s="168">
        <f t="shared" si="13"/>
        <v>0</v>
      </c>
      <c r="AE80" s="171">
        <f t="shared" si="14"/>
        <v>0</v>
      </c>
    </row>
    <row r="81" spans="1:31" ht="15" customHeight="1" x14ac:dyDescent="0.25">
      <c r="A81" s="15">
        <v>67</v>
      </c>
      <c r="B81" s="19" t="s">
        <v>67</v>
      </c>
      <c r="C81" s="20" t="s">
        <v>12</v>
      </c>
      <c r="D81" s="38"/>
      <c r="E81" s="144"/>
      <c r="F81" s="144"/>
      <c r="G81" s="38"/>
      <c r="H81" s="38"/>
      <c r="I81" s="38"/>
      <c r="J81" s="352">
        <f t="shared" si="8"/>
        <v>0</v>
      </c>
      <c r="K81" s="144"/>
      <c r="L81" s="144"/>
      <c r="M81" s="38"/>
      <c r="N81" s="38"/>
      <c r="O81" s="38"/>
      <c r="P81" s="38"/>
      <c r="Q81" s="38">
        <f t="shared" si="9"/>
        <v>0</v>
      </c>
      <c r="R81" s="38"/>
      <c r="S81" s="166">
        <f t="shared" si="10"/>
        <v>0</v>
      </c>
      <c r="T81" s="38"/>
      <c r="U81" s="38"/>
      <c r="V81" s="206">
        <f t="shared" si="11"/>
        <v>0</v>
      </c>
      <c r="W81" s="38"/>
      <c r="X81" s="38"/>
      <c r="Y81" s="38"/>
      <c r="Z81" s="370">
        <f t="shared" si="12"/>
        <v>0</v>
      </c>
      <c r="AA81" s="38"/>
      <c r="AB81" s="160"/>
      <c r="AC81" s="38"/>
      <c r="AD81" s="168">
        <f t="shared" si="13"/>
        <v>0</v>
      </c>
      <c r="AE81" s="171">
        <f t="shared" si="14"/>
        <v>0</v>
      </c>
    </row>
    <row r="82" spans="1:31" ht="15" customHeight="1" x14ac:dyDescent="0.25">
      <c r="A82" s="15">
        <v>68</v>
      </c>
      <c r="B82" s="19" t="s">
        <v>68</v>
      </c>
      <c r="C82" s="20" t="s">
        <v>12</v>
      </c>
      <c r="D82" s="38"/>
      <c r="E82" s="144"/>
      <c r="F82" s="144"/>
      <c r="G82" s="38"/>
      <c r="H82" s="38"/>
      <c r="I82" s="38"/>
      <c r="J82" s="352">
        <f t="shared" si="8"/>
        <v>0</v>
      </c>
      <c r="K82" s="144"/>
      <c r="L82" s="144"/>
      <c r="M82" s="38"/>
      <c r="N82" s="38"/>
      <c r="O82" s="38"/>
      <c r="P82" s="38"/>
      <c r="Q82" s="38">
        <f t="shared" si="9"/>
        <v>0</v>
      </c>
      <c r="R82" s="38"/>
      <c r="S82" s="166">
        <f t="shared" si="10"/>
        <v>0</v>
      </c>
      <c r="T82" s="38"/>
      <c r="U82" s="38"/>
      <c r="V82" s="206">
        <f t="shared" si="11"/>
        <v>0</v>
      </c>
      <c r="W82" s="38"/>
      <c r="X82" s="38"/>
      <c r="Y82" s="38"/>
      <c r="Z82" s="370">
        <f t="shared" si="12"/>
        <v>0</v>
      </c>
      <c r="AA82" s="38"/>
      <c r="AB82" s="160"/>
      <c r="AC82" s="38"/>
      <c r="AD82" s="168">
        <f t="shared" si="13"/>
        <v>0</v>
      </c>
      <c r="AE82" s="171">
        <f t="shared" si="14"/>
        <v>0</v>
      </c>
    </row>
    <row r="83" spans="1:31" ht="15" customHeight="1" x14ac:dyDescent="0.25">
      <c r="A83" s="15">
        <v>69</v>
      </c>
      <c r="B83" s="16" t="s">
        <v>69</v>
      </c>
      <c r="C83" s="17" t="s">
        <v>12</v>
      </c>
      <c r="D83" s="38"/>
      <c r="E83" s="144"/>
      <c r="F83" s="144"/>
      <c r="G83" s="38"/>
      <c r="H83" s="38"/>
      <c r="I83" s="38"/>
      <c r="J83" s="352">
        <f t="shared" si="8"/>
        <v>0</v>
      </c>
      <c r="K83" s="144"/>
      <c r="L83" s="144"/>
      <c r="M83" s="38"/>
      <c r="N83" s="38"/>
      <c r="O83" s="38"/>
      <c r="P83" s="38"/>
      <c r="Q83" s="38">
        <f t="shared" si="9"/>
        <v>0</v>
      </c>
      <c r="R83" s="38"/>
      <c r="S83" s="166">
        <f t="shared" si="10"/>
        <v>0</v>
      </c>
      <c r="T83" s="38"/>
      <c r="U83" s="38"/>
      <c r="V83" s="206">
        <f t="shared" si="11"/>
        <v>0</v>
      </c>
      <c r="W83" s="38"/>
      <c r="X83" s="38"/>
      <c r="Y83" s="38"/>
      <c r="Z83" s="370">
        <f t="shared" si="12"/>
        <v>0</v>
      </c>
      <c r="AA83" s="38"/>
      <c r="AB83" s="160"/>
      <c r="AC83" s="38"/>
      <c r="AD83" s="168">
        <f t="shared" si="13"/>
        <v>0</v>
      </c>
      <c r="AE83" s="171">
        <f t="shared" si="14"/>
        <v>0</v>
      </c>
    </row>
    <row r="84" spans="1:31" ht="15" customHeight="1" x14ac:dyDescent="0.25">
      <c r="A84" s="15">
        <v>70</v>
      </c>
      <c r="B84" s="16" t="s">
        <v>70</v>
      </c>
      <c r="C84" s="17" t="s">
        <v>12</v>
      </c>
      <c r="D84" s="38"/>
      <c r="E84" s="144"/>
      <c r="F84" s="144"/>
      <c r="G84" s="38"/>
      <c r="H84" s="38"/>
      <c r="I84" s="38"/>
      <c r="J84" s="352">
        <f t="shared" si="8"/>
        <v>0</v>
      </c>
      <c r="K84" s="144"/>
      <c r="L84" s="144"/>
      <c r="M84" s="38"/>
      <c r="N84" s="38"/>
      <c r="O84" s="38"/>
      <c r="P84" s="38"/>
      <c r="Q84" s="38">
        <f t="shared" si="9"/>
        <v>0</v>
      </c>
      <c r="R84" s="38"/>
      <c r="S84" s="166">
        <f t="shared" si="10"/>
        <v>0</v>
      </c>
      <c r="T84" s="38"/>
      <c r="U84" s="38"/>
      <c r="V84" s="206">
        <f t="shared" si="11"/>
        <v>0</v>
      </c>
      <c r="W84" s="38"/>
      <c r="X84" s="38"/>
      <c r="Y84" s="38"/>
      <c r="Z84" s="370">
        <f t="shared" si="12"/>
        <v>0</v>
      </c>
      <c r="AA84" s="38"/>
      <c r="AB84" s="160"/>
      <c r="AC84" s="38"/>
      <c r="AD84" s="168">
        <f t="shared" si="13"/>
        <v>0</v>
      </c>
      <c r="AE84" s="171">
        <f t="shared" si="14"/>
        <v>0</v>
      </c>
    </row>
    <row r="85" spans="1:31" ht="15" customHeight="1" x14ac:dyDescent="0.25">
      <c r="A85" s="15">
        <v>71</v>
      </c>
      <c r="B85" s="22" t="s">
        <v>103</v>
      </c>
      <c r="C85" s="17" t="s">
        <v>12</v>
      </c>
      <c r="D85" s="38"/>
      <c r="E85" s="144"/>
      <c r="F85" s="144"/>
      <c r="G85" s="38"/>
      <c r="H85" s="38"/>
      <c r="I85" s="38"/>
      <c r="J85" s="352">
        <f t="shared" si="8"/>
        <v>0</v>
      </c>
      <c r="K85" s="144"/>
      <c r="L85" s="144"/>
      <c r="M85" s="38"/>
      <c r="N85" s="38"/>
      <c r="O85" s="38"/>
      <c r="P85" s="38"/>
      <c r="Q85" s="38">
        <f t="shared" si="9"/>
        <v>0</v>
      </c>
      <c r="R85" s="38"/>
      <c r="S85" s="166">
        <f t="shared" si="10"/>
        <v>0</v>
      </c>
      <c r="T85" s="38"/>
      <c r="U85" s="38"/>
      <c r="V85" s="206">
        <f t="shared" si="11"/>
        <v>0</v>
      </c>
      <c r="W85" s="38"/>
      <c r="X85" s="38"/>
      <c r="Y85" s="38"/>
      <c r="Z85" s="370">
        <f t="shared" si="12"/>
        <v>0</v>
      </c>
      <c r="AA85" s="38"/>
      <c r="AB85" s="160"/>
      <c r="AC85" s="38"/>
      <c r="AD85" s="168">
        <f t="shared" si="13"/>
        <v>0</v>
      </c>
      <c r="AE85" s="171">
        <f t="shared" si="14"/>
        <v>0</v>
      </c>
    </row>
    <row r="86" spans="1:31" ht="15" customHeight="1" x14ac:dyDescent="0.25">
      <c r="A86" s="15">
        <v>72</v>
      </c>
      <c r="B86" s="22" t="s">
        <v>111</v>
      </c>
      <c r="C86" s="17" t="s">
        <v>12</v>
      </c>
      <c r="D86" s="38"/>
      <c r="E86" s="144"/>
      <c r="F86" s="144"/>
      <c r="G86" s="38"/>
      <c r="H86" s="38"/>
      <c r="I86" s="38"/>
      <c r="J86" s="352">
        <f t="shared" si="8"/>
        <v>0</v>
      </c>
      <c r="K86" s="144"/>
      <c r="L86" s="144"/>
      <c r="M86" s="38"/>
      <c r="N86" s="38"/>
      <c r="O86" s="38"/>
      <c r="P86" s="38"/>
      <c r="Q86" s="38">
        <f t="shared" si="9"/>
        <v>0</v>
      </c>
      <c r="R86" s="38"/>
      <c r="S86" s="166">
        <f t="shared" si="10"/>
        <v>0</v>
      </c>
      <c r="T86" s="38"/>
      <c r="U86" s="38"/>
      <c r="V86" s="206">
        <f t="shared" si="11"/>
        <v>0</v>
      </c>
      <c r="W86" s="38"/>
      <c r="X86" s="38"/>
      <c r="Y86" s="38"/>
      <c r="Z86" s="370">
        <f t="shared" si="12"/>
        <v>0</v>
      </c>
      <c r="AA86" s="38"/>
      <c r="AB86" s="160"/>
      <c r="AC86" s="38"/>
      <c r="AD86" s="168">
        <f t="shared" si="13"/>
        <v>0</v>
      </c>
      <c r="AE86" s="171">
        <f t="shared" si="14"/>
        <v>0</v>
      </c>
    </row>
    <row r="87" spans="1:31" ht="15" customHeight="1" x14ac:dyDescent="0.25">
      <c r="A87" s="15">
        <v>73</v>
      </c>
      <c r="B87" s="22" t="s">
        <v>112</v>
      </c>
      <c r="C87" s="17" t="s">
        <v>12</v>
      </c>
      <c r="D87" s="38"/>
      <c r="E87" s="144"/>
      <c r="F87" s="144"/>
      <c r="G87" s="38"/>
      <c r="H87" s="38"/>
      <c r="I87" s="38"/>
      <c r="J87" s="352">
        <f t="shared" si="8"/>
        <v>0</v>
      </c>
      <c r="K87" s="144"/>
      <c r="L87" s="144"/>
      <c r="M87" s="38"/>
      <c r="N87" s="38"/>
      <c r="O87" s="38"/>
      <c r="P87" s="38"/>
      <c r="Q87" s="38">
        <f t="shared" si="9"/>
        <v>0</v>
      </c>
      <c r="R87" s="38"/>
      <c r="S87" s="166">
        <f t="shared" si="10"/>
        <v>0</v>
      </c>
      <c r="T87" s="38"/>
      <c r="U87" s="38"/>
      <c r="V87" s="206">
        <f t="shared" si="11"/>
        <v>0</v>
      </c>
      <c r="W87" s="38"/>
      <c r="X87" s="38"/>
      <c r="Y87" s="38"/>
      <c r="Z87" s="370">
        <f t="shared" si="12"/>
        <v>0</v>
      </c>
      <c r="AA87" s="38"/>
      <c r="AB87" s="160"/>
      <c r="AC87" s="38"/>
      <c r="AD87" s="168">
        <f t="shared" si="13"/>
        <v>0</v>
      </c>
      <c r="AE87" s="171">
        <f t="shared" si="14"/>
        <v>0</v>
      </c>
    </row>
    <row r="88" spans="1:31" ht="15" customHeight="1" x14ac:dyDescent="0.25">
      <c r="A88" s="15">
        <v>74</v>
      </c>
      <c r="B88" s="22" t="s">
        <v>199</v>
      </c>
      <c r="C88" s="23" t="s">
        <v>12</v>
      </c>
      <c r="D88" s="38"/>
      <c r="E88" s="144"/>
      <c r="F88" s="144"/>
      <c r="G88" s="38"/>
      <c r="H88" s="38"/>
      <c r="I88" s="38"/>
      <c r="J88" s="352">
        <f t="shared" si="8"/>
        <v>0</v>
      </c>
      <c r="K88" s="144"/>
      <c r="L88" s="144"/>
      <c r="M88" s="38"/>
      <c r="N88" s="38"/>
      <c r="O88" s="38"/>
      <c r="P88" s="38"/>
      <c r="Q88" s="38">
        <f t="shared" si="9"/>
        <v>0</v>
      </c>
      <c r="R88" s="38"/>
      <c r="S88" s="166">
        <f t="shared" si="10"/>
        <v>0</v>
      </c>
      <c r="T88" s="38"/>
      <c r="U88" s="38"/>
      <c r="V88" s="206">
        <f t="shared" si="11"/>
        <v>0</v>
      </c>
      <c r="W88" s="38"/>
      <c r="X88" s="38"/>
      <c r="Y88" s="38"/>
      <c r="Z88" s="370">
        <f t="shared" si="12"/>
        <v>0</v>
      </c>
      <c r="AA88" s="38"/>
      <c r="AB88" s="160"/>
      <c r="AC88" s="38"/>
      <c r="AD88" s="168">
        <f t="shared" si="13"/>
        <v>0</v>
      </c>
      <c r="AE88" s="171">
        <f t="shared" si="14"/>
        <v>0</v>
      </c>
    </row>
    <row r="89" spans="1:31" ht="15" customHeight="1" x14ac:dyDescent="0.25">
      <c r="A89" s="15">
        <v>75</v>
      </c>
      <c r="B89" s="22" t="s">
        <v>200</v>
      </c>
      <c r="C89" s="23" t="s">
        <v>12</v>
      </c>
      <c r="D89" s="38"/>
      <c r="E89" s="144"/>
      <c r="F89" s="144"/>
      <c r="G89" s="38"/>
      <c r="H89" s="38"/>
      <c r="I89" s="38"/>
      <c r="J89" s="352">
        <f t="shared" si="8"/>
        <v>0</v>
      </c>
      <c r="K89" s="144"/>
      <c r="L89" s="144"/>
      <c r="M89" s="38"/>
      <c r="N89" s="38"/>
      <c r="O89" s="38"/>
      <c r="P89" s="38"/>
      <c r="Q89" s="38">
        <f t="shared" si="9"/>
        <v>0</v>
      </c>
      <c r="R89" s="38"/>
      <c r="S89" s="166">
        <f t="shared" si="10"/>
        <v>0</v>
      </c>
      <c r="T89" s="38"/>
      <c r="U89" s="38"/>
      <c r="V89" s="206">
        <f t="shared" si="11"/>
        <v>0</v>
      </c>
      <c r="W89" s="38"/>
      <c r="X89" s="38"/>
      <c r="Y89" s="38"/>
      <c r="Z89" s="370">
        <f t="shared" si="12"/>
        <v>0</v>
      </c>
      <c r="AA89" s="38"/>
      <c r="AB89" s="160"/>
      <c r="AC89" s="38"/>
      <c r="AD89" s="168">
        <f t="shared" si="13"/>
        <v>0</v>
      </c>
      <c r="AE89" s="171">
        <f t="shared" si="14"/>
        <v>0</v>
      </c>
    </row>
    <row r="90" spans="1:31" ht="15" customHeight="1" x14ac:dyDescent="0.25">
      <c r="A90" s="15"/>
      <c r="B90" s="270" t="s">
        <v>206</v>
      </c>
      <c r="C90" s="20"/>
      <c r="D90" s="35"/>
      <c r="E90" s="18"/>
      <c r="F90" s="144"/>
      <c r="G90" s="35"/>
      <c r="H90" s="38"/>
      <c r="I90" s="35"/>
      <c r="J90" s="352">
        <f t="shared" si="8"/>
        <v>0</v>
      </c>
      <c r="K90" s="18"/>
      <c r="L90" s="144"/>
      <c r="M90" s="35"/>
      <c r="N90" s="38"/>
      <c r="O90" s="38"/>
      <c r="P90" s="35"/>
      <c r="Q90" s="38">
        <f t="shared" si="9"/>
        <v>0</v>
      </c>
      <c r="R90" s="38"/>
      <c r="S90" s="166">
        <f t="shared" si="10"/>
        <v>0</v>
      </c>
      <c r="T90" s="38"/>
      <c r="U90" s="35"/>
      <c r="V90" s="206">
        <f t="shared" si="11"/>
        <v>0</v>
      </c>
      <c r="W90" s="38"/>
      <c r="X90" s="38"/>
      <c r="Y90" s="38"/>
      <c r="Z90" s="370">
        <f t="shared" si="12"/>
        <v>0</v>
      </c>
      <c r="AA90" s="38"/>
      <c r="AB90" s="160"/>
      <c r="AC90" s="38"/>
      <c r="AD90" s="168">
        <f t="shared" si="13"/>
        <v>0</v>
      </c>
      <c r="AE90" s="171">
        <f t="shared" si="14"/>
        <v>0</v>
      </c>
    </row>
    <row r="91" spans="1:31" ht="15" customHeight="1" x14ac:dyDescent="0.25">
      <c r="A91" s="15">
        <v>76</v>
      </c>
      <c r="B91" s="51" t="s">
        <v>224</v>
      </c>
      <c r="C91" s="20" t="s">
        <v>45</v>
      </c>
      <c r="D91" s="35"/>
      <c r="E91" s="18"/>
      <c r="F91" s="144"/>
      <c r="G91" s="37"/>
      <c r="H91" s="38"/>
      <c r="I91" s="35"/>
      <c r="J91" s="352">
        <f t="shared" si="8"/>
        <v>0</v>
      </c>
      <c r="K91" s="18"/>
      <c r="L91" s="144"/>
      <c r="M91" s="37"/>
      <c r="N91" s="38"/>
      <c r="O91" s="38"/>
      <c r="P91" s="35"/>
      <c r="Q91" s="38">
        <f t="shared" si="9"/>
        <v>0</v>
      </c>
      <c r="R91" s="38"/>
      <c r="S91" s="166">
        <f t="shared" si="10"/>
        <v>0</v>
      </c>
      <c r="T91" s="38"/>
      <c r="U91" s="35"/>
      <c r="V91" s="206">
        <f t="shared" si="11"/>
        <v>0</v>
      </c>
      <c r="W91" s="38"/>
      <c r="X91" s="38"/>
      <c r="Y91" s="38"/>
      <c r="Z91" s="370">
        <f t="shared" si="12"/>
        <v>0</v>
      </c>
      <c r="AA91" s="38"/>
      <c r="AB91" s="160"/>
      <c r="AC91" s="38"/>
      <c r="AD91" s="168">
        <f t="shared" si="13"/>
        <v>0</v>
      </c>
      <c r="AE91" s="171">
        <f t="shared" si="14"/>
        <v>0</v>
      </c>
    </row>
    <row r="92" spans="1:31" ht="15" customHeight="1" x14ac:dyDescent="0.25">
      <c r="A92" s="15">
        <v>77</v>
      </c>
      <c r="B92" s="19" t="s">
        <v>2</v>
      </c>
      <c r="C92" s="20" t="s">
        <v>45</v>
      </c>
      <c r="D92" s="35"/>
      <c r="E92" s="18"/>
      <c r="F92" s="144"/>
      <c r="G92" s="37"/>
      <c r="H92" s="38"/>
      <c r="I92" s="35"/>
      <c r="J92" s="352">
        <f t="shared" si="8"/>
        <v>0</v>
      </c>
      <c r="K92" s="18"/>
      <c r="L92" s="144"/>
      <c r="M92" s="37"/>
      <c r="N92" s="38"/>
      <c r="O92" s="38"/>
      <c r="P92" s="35"/>
      <c r="Q92" s="38">
        <f t="shared" si="9"/>
        <v>0</v>
      </c>
      <c r="R92" s="38"/>
      <c r="S92" s="166">
        <f t="shared" si="10"/>
        <v>0</v>
      </c>
      <c r="T92" s="38"/>
      <c r="U92" s="35"/>
      <c r="V92" s="206">
        <f t="shared" si="11"/>
        <v>0</v>
      </c>
      <c r="W92" s="38"/>
      <c r="X92" s="38"/>
      <c r="Y92" s="38"/>
      <c r="Z92" s="370">
        <f t="shared" si="12"/>
        <v>0</v>
      </c>
      <c r="AA92" s="38"/>
      <c r="AB92" s="160"/>
      <c r="AC92" s="38"/>
      <c r="AD92" s="168">
        <f t="shared" si="13"/>
        <v>0</v>
      </c>
      <c r="AE92" s="171">
        <f t="shared" si="14"/>
        <v>0</v>
      </c>
    </row>
    <row r="93" spans="1:31" ht="15" customHeight="1" x14ac:dyDescent="0.25">
      <c r="A93" s="26"/>
      <c r="B93" s="270" t="s">
        <v>201</v>
      </c>
      <c r="C93" s="17"/>
      <c r="D93" s="35"/>
      <c r="E93" s="18"/>
      <c r="F93" s="144"/>
      <c r="G93" s="35"/>
      <c r="H93" s="38"/>
      <c r="I93" s="35"/>
      <c r="J93" s="352">
        <f t="shared" si="8"/>
        <v>0</v>
      </c>
      <c r="K93" s="18"/>
      <c r="L93" s="144"/>
      <c r="M93" s="35"/>
      <c r="N93" s="38"/>
      <c r="O93" s="38"/>
      <c r="P93" s="35"/>
      <c r="Q93" s="38">
        <f t="shared" si="9"/>
        <v>0</v>
      </c>
      <c r="R93" s="38"/>
      <c r="S93" s="166">
        <f t="shared" si="10"/>
        <v>0</v>
      </c>
      <c r="T93" s="38"/>
      <c r="U93" s="35"/>
      <c r="V93" s="206">
        <f t="shared" si="11"/>
        <v>0</v>
      </c>
      <c r="W93" s="38"/>
      <c r="X93" s="38"/>
      <c r="Y93" s="38"/>
      <c r="Z93" s="370">
        <f t="shared" si="12"/>
        <v>0</v>
      </c>
      <c r="AA93" s="38"/>
      <c r="AB93" s="160"/>
      <c r="AC93" s="38"/>
      <c r="AD93" s="168">
        <f t="shared" si="13"/>
        <v>0</v>
      </c>
      <c r="AE93" s="171">
        <f t="shared" si="14"/>
        <v>0</v>
      </c>
    </row>
    <row r="94" spans="1:31" ht="15" customHeight="1" x14ac:dyDescent="0.25">
      <c r="A94" s="27">
        <v>78</v>
      </c>
      <c r="B94" s="19" t="s">
        <v>0</v>
      </c>
      <c r="C94" s="17" t="s">
        <v>82</v>
      </c>
      <c r="D94" s="35"/>
      <c r="E94" s="18"/>
      <c r="F94" s="144"/>
      <c r="G94" s="35"/>
      <c r="H94" s="38"/>
      <c r="I94" s="35"/>
      <c r="J94" s="352">
        <f t="shared" si="8"/>
        <v>0</v>
      </c>
      <c r="K94" s="18"/>
      <c r="L94" s="144"/>
      <c r="M94" s="35"/>
      <c r="N94" s="38"/>
      <c r="O94" s="38"/>
      <c r="P94" s="35"/>
      <c r="Q94" s="38">
        <f t="shared" si="9"/>
        <v>0</v>
      </c>
      <c r="R94" s="38"/>
      <c r="S94" s="166">
        <f t="shared" si="10"/>
        <v>0</v>
      </c>
      <c r="T94" s="38"/>
      <c r="U94" s="35"/>
      <c r="V94" s="206">
        <f t="shared" si="11"/>
        <v>0</v>
      </c>
      <c r="W94" s="38"/>
      <c r="X94" s="38"/>
      <c r="Y94" s="38"/>
      <c r="Z94" s="370">
        <f t="shared" si="12"/>
        <v>0</v>
      </c>
      <c r="AA94" s="38"/>
      <c r="AB94" s="160"/>
      <c r="AC94" s="38"/>
      <c r="AD94" s="168">
        <f t="shared" si="13"/>
        <v>0</v>
      </c>
      <c r="AE94" s="171">
        <f t="shared" si="14"/>
        <v>0</v>
      </c>
    </row>
    <row r="95" spans="1:31" ht="15" customHeight="1" x14ac:dyDescent="0.25">
      <c r="A95" s="15">
        <v>79</v>
      </c>
      <c r="B95" s="19" t="s">
        <v>171</v>
      </c>
      <c r="C95" s="17" t="s">
        <v>12</v>
      </c>
      <c r="D95" s="35"/>
      <c r="E95" s="18"/>
      <c r="F95" s="144"/>
      <c r="G95" s="35"/>
      <c r="H95" s="38"/>
      <c r="I95" s="35"/>
      <c r="J95" s="352">
        <f t="shared" si="8"/>
        <v>0</v>
      </c>
      <c r="K95" s="18"/>
      <c r="L95" s="144"/>
      <c r="M95" s="35"/>
      <c r="N95" s="38"/>
      <c r="O95" s="38"/>
      <c r="P95" s="35"/>
      <c r="Q95" s="38">
        <f t="shared" si="9"/>
        <v>0</v>
      </c>
      <c r="R95" s="38"/>
      <c r="S95" s="166">
        <f t="shared" si="10"/>
        <v>0</v>
      </c>
      <c r="T95" s="206">
        <v>3.5000000000000003E-2</v>
      </c>
      <c r="U95" s="35"/>
      <c r="V95" s="206">
        <f t="shared" si="11"/>
        <v>3.5000000000000003E-2</v>
      </c>
      <c r="W95" s="38"/>
      <c r="X95" s="38"/>
      <c r="Y95" s="38"/>
      <c r="Z95" s="370">
        <f t="shared" si="12"/>
        <v>0</v>
      </c>
      <c r="AA95" s="38"/>
      <c r="AB95" s="160"/>
      <c r="AC95" s="38"/>
      <c r="AD95" s="168">
        <f t="shared" si="13"/>
        <v>0</v>
      </c>
      <c r="AE95" s="171">
        <f t="shared" si="14"/>
        <v>3.5000000000000003E-2</v>
      </c>
    </row>
    <row r="96" spans="1:31" ht="15" customHeight="1" x14ac:dyDescent="0.25">
      <c r="A96" s="27">
        <v>80</v>
      </c>
      <c r="B96" s="16" t="s">
        <v>81</v>
      </c>
      <c r="C96" s="17" t="s">
        <v>12</v>
      </c>
      <c r="D96" s="35"/>
      <c r="E96" s="18"/>
      <c r="F96" s="144"/>
      <c r="G96" s="35"/>
      <c r="H96" s="38"/>
      <c r="I96" s="35"/>
      <c r="J96" s="352">
        <f t="shared" si="8"/>
        <v>0</v>
      </c>
      <c r="K96" s="18"/>
      <c r="L96" s="144"/>
      <c r="M96" s="35"/>
      <c r="N96" s="38"/>
      <c r="O96" s="38"/>
      <c r="P96" s="35"/>
      <c r="Q96" s="38">
        <f t="shared" si="9"/>
        <v>0</v>
      </c>
      <c r="R96" s="38"/>
      <c r="S96" s="166">
        <f t="shared" si="10"/>
        <v>0</v>
      </c>
      <c r="T96" s="38"/>
      <c r="U96" s="35"/>
      <c r="V96" s="206">
        <f t="shared" si="11"/>
        <v>0</v>
      </c>
      <c r="W96" s="38"/>
      <c r="X96" s="38"/>
      <c r="Y96" s="38"/>
      <c r="Z96" s="370">
        <f t="shared" si="12"/>
        <v>0</v>
      </c>
      <c r="AA96" s="38"/>
      <c r="AB96" s="160"/>
      <c r="AC96" s="38"/>
      <c r="AD96" s="168">
        <f t="shared" si="13"/>
        <v>0</v>
      </c>
      <c r="AE96" s="171">
        <f t="shared" si="14"/>
        <v>0</v>
      </c>
    </row>
    <row r="97" spans="1:31" ht="15" customHeight="1" x14ac:dyDescent="0.25">
      <c r="A97" s="15">
        <v>81</v>
      </c>
      <c r="B97" s="28" t="s">
        <v>3</v>
      </c>
      <c r="C97" s="29" t="s">
        <v>12</v>
      </c>
      <c r="D97" s="35"/>
      <c r="E97" s="18"/>
      <c r="F97" s="144"/>
      <c r="G97" s="35"/>
      <c r="H97" s="38"/>
      <c r="I97" s="35"/>
      <c r="J97" s="352">
        <f t="shared" si="8"/>
        <v>0</v>
      </c>
      <c r="K97" s="18"/>
      <c r="L97" s="144"/>
      <c r="M97" s="35"/>
      <c r="N97" s="38"/>
      <c r="O97" s="38"/>
      <c r="P97" s="35"/>
      <c r="Q97" s="38">
        <f t="shared" si="9"/>
        <v>0</v>
      </c>
      <c r="R97" s="38"/>
      <c r="S97" s="166">
        <f t="shared" si="10"/>
        <v>0</v>
      </c>
      <c r="T97" s="38"/>
      <c r="U97" s="35"/>
      <c r="V97" s="206">
        <f t="shared" si="11"/>
        <v>0</v>
      </c>
      <c r="W97" s="38"/>
      <c r="X97" s="38"/>
      <c r="Y97" s="38"/>
      <c r="Z97" s="370">
        <f t="shared" si="12"/>
        <v>0</v>
      </c>
      <c r="AA97" s="38"/>
      <c r="AB97" s="160"/>
      <c r="AC97" s="38"/>
      <c r="AD97" s="168">
        <f t="shared" si="13"/>
        <v>0</v>
      </c>
      <c r="AE97" s="171">
        <f t="shared" si="14"/>
        <v>0</v>
      </c>
    </row>
    <row r="98" spans="1:31" ht="15" customHeight="1" x14ac:dyDescent="0.25">
      <c r="A98" s="27">
        <v>82</v>
      </c>
      <c r="B98" s="28" t="s">
        <v>203</v>
      </c>
      <c r="C98" s="29" t="s">
        <v>12</v>
      </c>
      <c r="D98" s="35"/>
      <c r="E98" s="18"/>
      <c r="F98" s="144"/>
      <c r="G98" s="35"/>
      <c r="H98" s="38"/>
      <c r="I98" s="35"/>
      <c r="J98" s="352">
        <f t="shared" si="8"/>
        <v>0</v>
      </c>
      <c r="K98" s="18"/>
      <c r="L98" s="144"/>
      <c r="M98" s="35"/>
      <c r="N98" s="38"/>
      <c r="O98" s="38"/>
      <c r="P98" s="35"/>
      <c r="Q98" s="38">
        <f t="shared" si="9"/>
        <v>0</v>
      </c>
      <c r="R98" s="38"/>
      <c r="S98" s="166">
        <f t="shared" si="10"/>
        <v>0</v>
      </c>
      <c r="T98" s="38"/>
      <c r="U98" s="35"/>
      <c r="V98" s="206">
        <f t="shared" si="11"/>
        <v>0</v>
      </c>
      <c r="W98" s="38"/>
      <c r="X98" s="38"/>
      <c r="Y98" s="38"/>
      <c r="Z98" s="370">
        <f t="shared" si="12"/>
        <v>0</v>
      </c>
      <c r="AA98" s="38"/>
      <c r="AB98" s="160"/>
      <c r="AC98" s="38"/>
      <c r="AD98" s="168">
        <f t="shared" si="13"/>
        <v>0</v>
      </c>
      <c r="AE98" s="171">
        <f t="shared" si="14"/>
        <v>0</v>
      </c>
    </row>
    <row r="99" spans="1:31" ht="15" customHeight="1" x14ac:dyDescent="0.25">
      <c r="A99" s="15">
        <v>83</v>
      </c>
      <c r="B99" s="28" t="s">
        <v>204</v>
      </c>
      <c r="C99" s="29" t="s">
        <v>12</v>
      </c>
      <c r="D99" s="35"/>
      <c r="E99" s="18"/>
      <c r="F99" s="144"/>
      <c r="G99" s="35"/>
      <c r="H99" s="38"/>
      <c r="I99" s="35"/>
      <c r="J99" s="352">
        <f t="shared" si="8"/>
        <v>0</v>
      </c>
      <c r="K99" s="18"/>
      <c r="L99" s="144"/>
      <c r="M99" s="35"/>
      <c r="N99" s="38"/>
      <c r="O99" s="38"/>
      <c r="P99" s="35"/>
      <c r="Q99" s="38">
        <f t="shared" si="9"/>
        <v>0</v>
      </c>
      <c r="R99" s="38"/>
      <c r="S99" s="166">
        <f t="shared" si="10"/>
        <v>0</v>
      </c>
      <c r="T99" s="38"/>
      <c r="U99" s="35"/>
      <c r="V99" s="206">
        <f t="shared" si="11"/>
        <v>0</v>
      </c>
      <c r="W99" s="38"/>
      <c r="X99" s="38"/>
      <c r="Y99" s="38"/>
      <c r="Z99" s="370">
        <f t="shared" si="12"/>
        <v>0</v>
      </c>
      <c r="AA99" s="38"/>
      <c r="AB99" s="160"/>
      <c r="AC99" s="38"/>
      <c r="AD99" s="168">
        <f t="shared" si="13"/>
        <v>0</v>
      </c>
      <c r="AE99" s="171">
        <f t="shared" si="14"/>
        <v>0</v>
      </c>
    </row>
    <row r="100" spans="1:31" ht="15" customHeight="1" x14ac:dyDescent="0.25">
      <c r="A100" s="27">
        <v>84</v>
      </c>
      <c r="B100" s="28" t="s">
        <v>180</v>
      </c>
      <c r="C100" s="29" t="s">
        <v>12</v>
      </c>
      <c r="D100" s="35"/>
      <c r="E100" s="18"/>
      <c r="F100" s="144"/>
      <c r="G100" s="35"/>
      <c r="H100" s="38"/>
      <c r="I100" s="35"/>
      <c r="J100" s="352">
        <f t="shared" si="8"/>
        <v>0</v>
      </c>
      <c r="K100" s="18"/>
      <c r="L100" s="144"/>
      <c r="M100" s="35"/>
      <c r="N100" s="38"/>
      <c r="O100" s="38"/>
      <c r="P100" s="35"/>
      <c r="Q100" s="38">
        <f t="shared" si="9"/>
        <v>0</v>
      </c>
      <c r="R100" s="38"/>
      <c r="S100" s="166">
        <f t="shared" si="10"/>
        <v>0</v>
      </c>
      <c r="T100" s="38"/>
      <c r="U100" s="35"/>
      <c r="V100" s="206">
        <f t="shared" si="11"/>
        <v>0</v>
      </c>
      <c r="W100" s="38"/>
      <c r="X100" s="38"/>
      <c r="Y100" s="38"/>
      <c r="Z100" s="370">
        <f t="shared" si="12"/>
        <v>0</v>
      </c>
      <c r="AA100" s="38"/>
      <c r="AB100" s="160"/>
      <c r="AC100" s="38"/>
      <c r="AD100" s="168">
        <f t="shared" si="13"/>
        <v>0</v>
      </c>
      <c r="AE100" s="171">
        <f t="shared" si="14"/>
        <v>0</v>
      </c>
    </row>
    <row r="101" spans="1:31" ht="15" customHeight="1" x14ac:dyDescent="0.25">
      <c r="A101" s="15">
        <v>85</v>
      </c>
      <c r="B101" s="28" t="s">
        <v>202</v>
      </c>
      <c r="C101" s="29" t="s">
        <v>12</v>
      </c>
      <c r="D101" s="35"/>
      <c r="E101" s="18"/>
      <c r="F101" s="144"/>
      <c r="G101" s="35"/>
      <c r="H101" s="38"/>
      <c r="I101" s="35"/>
      <c r="J101" s="352">
        <f t="shared" si="8"/>
        <v>0</v>
      </c>
      <c r="K101" s="18"/>
      <c r="L101" s="144"/>
      <c r="M101" s="35"/>
      <c r="N101" s="38"/>
      <c r="O101" s="38"/>
      <c r="P101" s="35"/>
      <c r="Q101" s="38">
        <f t="shared" si="9"/>
        <v>0</v>
      </c>
      <c r="R101" s="38"/>
      <c r="S101" s="166">
        <f t="shared" si="10"/>
        <v>0</v>
      </c>
      <c r="T101" s="38"/>
      <c r="U101" s="35"/>
      <c r="V101" s="206">
        <f t="shared" si="11"/>
        <v>0</v>
      </c>
      <c r="W101" s="38"/>
      <c r="X101" s="38"/>
      <c r="Y101" s="38"/>
      <c r="Z101" s="370">
        <f t="shared" si="12"/>
        <v>0</v>
      </c>
      <c r="AA101" s="38"/>
      <c r="AB101" s="160"/>
      <c r="AC101" s="38"/>
      <c r="AD101" s="168">
        <f t="shared" si="13"/>
        <v>0</v>
      </c>
      <c r="AE101" s="171">
        <f t="shared" si="14"/>
        <v>0</v>
      </c>
    </row>
    <row r="102" spans="1:31" ht="15" customHeight="1" x14ac:dyDescent="0.25">
      <c r="A102" s="27">
        <v>86</v>
      </c>
      <c r="B102" s="19" t="s">
        <v>205</v>
      </c>
      <c r="C102" s="39" t="s">
        <v>82</v>
      </c>
      <c r="D102" s="35"/>
      <c r="E102" s="18"/>
      <c r="F102" s="144"/>
      <c r="G102" s="35"/>
      <c r="H102" s="38"/>
      <c r="I102" s="35"/>
      <c r="J102" s="352">
        <f t="shared" si="8"/>
        <v>0</v>
      </c>
      <c r="K102" s="18"/>
      <c r="L102" s="144"/>
      <c r="M102" s="35"/>
      <c r="N102" s="38"/>
      <c r="O102" s="38"/>
      <c r="P102" s="35"/>
      <c r="Q102" s="38">
        <f t="shared" si="9"/>
        <v>0</v>
      </c>
      <c r="R102" s="38"/>
      <c r="S102" s="166">
        <f t="shared" si="10"/>
        <v>0</v>
      </c>
      <c r="T102" s="38"/>
      <c r="U102" s="35"/>
      <c r="V102" s="206">
        <f t="shared" si="11"/>
        <v>0</v>
      </c>
      <c r="W102" s="38"/>
      <c r="X102" s="38"/>
      <c r="Y102" s="38"/>
      <c r="Z102" s="370">
        <f t="shared" si="12"/>
        <v>0</v>
      </c>
      <c r="AA102" s="38"/>
      <c r="AB102" s="160"/>
      <c r="AC102" s="38"/>
      <c r="AD102" s="168">
        <f t="shared" si="13"/>
        <v>0</v>
      </c>
      <c r="AE102" s="171">
        <f t="shared" si="14"/>
        <v>0</v>
      </c>
    </row>
    <row r="103" spans="1:31" ht="15" customHeight="1" x14ac:dyDescent="0.25">
      <c r="A103" s="34"/>
      <c r="B103" s="271" t="s">
        <v>83</v>
      </c>
      <c r="C103" s="40"/>
      <c r="D103" s="32"/>
      <c r="E103" s="13"/>
      <c r="F103" s="146"/>
      <c r="G103" s="33"/>
      <c r="H103" s="147"/>
      <c r="I103" s="33"/>
      <c r="J103" s="352">
        <f t="shared" ref="J103:J134" si="15">(I103+H103+G103+F103+E103)*$J$5</f>
        <v>0</v>
      </c>
      <c r="K103" s="13"/>
      <c r="L103" s="146"/>
      <c r="M103" s="33"/>
      <c r="N103" s="147"/>
      <c r="O103" s="147"/>
      <c r="P103" s="33"/>
      <c r="Q103" s="38">
        <f t="shared" si="9"/>
        <v>0</v>
      </c>
      <c r="R103" s="38"/>
      <c r="S103" s="166">
        <f t="shared" si="10"/>
        <v>0</v>
      </c>
      <c r="T103" s="147"/>
      <c r="U103" s="33"/>
      <c r="V103" s="206">
        <f t="shared" si="11"/>
        <v>0</v>
      </c>
      <c r="W103" s="147"/>
      <c r="X103" s="147"/>
      <c r="Y103" s="147"/>
      <c r="Z103" s="370">
        <f t="shared" si="12"/>
        <v>0</v>
      </c>
      <c r="AA103" s="38"/>
      <c r="AB103" s="190"/>
      <c r="AC103" s="147"/>
      <c r="AD103" s="168">
        <f t="shared" si="13"/>
        <v>0</v>
      </c>
      <c r="AE103" s="171">
        <f t="shared" si="14"/>
        <v>0</v>
      </c>
    </row>
    <row r="104" spans="1:31" ht="15" customHeight="1" x14ac:dyDescent="0.25">
      <c r="A104" s="15">
        <v>87</v>
      </c>
      <c r="B104" s="16" t="s">
        <v>84</v>
      </c>
      <c r="C104" s="29" t="s">
        <v>12</v>
      </c>
      <c r="D104" s="35"/>
      <c r="E104" s="18"/>
      <c r="F104" s="144"/>
      <c r="G104" s="35"/>
      <c r="H104" s="38"/>
      <c r="I104" s="35"/>
      <c r="J104" s="352">
        <f t="shared" si="15"/>
        <v>0</v>
      </c>
      <c r="K104" s="18"/>
      <c r="L104" s="144"/>
      <c r="M104" s="35"/>
      <c r="N104" s="38"/>
      <c r="O104" s="38"/>
      <c r="P104" s="35"/>
      <c r="Q104" s="38">
        <f t="shared" si="9"/>
        <v>0</v>
      </c>
      <c r="R104" s="38"/>
      <c r="S104" s="166">
        <f t="shared" si="10"/>
        <v>0</v>
      </c>
      <c r="T104" s="38"/>
      <c r="U104" s="35"/>
      <c r="V104" s="206">
        <f t="shared" si="11"/>
        <v>0</v>
      </c>
      <c r="W104" s="38"/>
      <c r="X104" s="38"/>
      <c r="Y104" s="38"/>
      <c r="Z104" s="370">
        <f t="shared" si="12"/>
        <v>0</v>
      </c>
      <c r="AA104" s="168">
        <f>2.1/1000</f>
        <v>2.1000000000000003E-3</v>
      </c>
      <c r="AB104" s="160"/>
      <c r="AC104" s="38"/>
      <c r="AD104" s="168">
        <f t="shared" si="13"/>
        <v>2.1000000000000003E-3</v>
      </c>
      <c r="AE104" s="171">
        <f t="shared" si="14"/>
        <v>2.1000000000000003E-3</v>
      </c>
    </row>
    <row r="105" spans="1:31" ht="15" customHeight="1" x14ac:dyDescent="0.25">
      <c r="A105" s="34"/>
      <c r="B105" s="274">
        <v>4.8000000000000001E-2</v>
      </c>
      <c r="C105" s="39" t="s">
        <v>82</v>
      </c>
      <c r="D105" s="46"/>
      <c r="E105" s="46"/>
      <c r="F105" s="149"/>
      <c r="G105" s="46"/>
      <c r="H105" s="149"/>
      <c r="I105" s="46"/>
      <c r="J105" s="352">
        <f t="shared" si="15"/>
        <v>0</v>
      </c>
      <c r="K105" s="46"/>
      <c r="L105" s="149"/>
      <c r="M105" s="46"/>
      <c r="N105" s="149"/>
      <c r="O105" s="149"/>
      <c r="P105" s="46"/>
      <c r="Q105" s="38">
        <f t="shared" si="9"/>
        <v>0</v>
      </c>
      <c r="R105" s="38"/>
      <c r="S105" s="166">
        <f t="shared" si="10"/>
        <v>0</v>
      </c>
      <c r="T105" s="150"/>
      <c r="U105" s="46"/>
      <c r="V105" s="206">
        <f t="shared" si="11"/>
        <v>0</v>
      </c>
      <c r="W105" s="150"/>
      <c r="X105" s="150"/>
      <c r="Y105" s="150"/>
      <c r="Z105" s="370">
        <f t="shared" si="12"/>
        <v>0</v>
      </c>
      <c r="AA105" s="38"/>
      <c r="AB105" s="191"/>
      <c r="AC105" s="150"/>
      <c r="AD105" s="168">
        <f t="shared" si="13"/>
        <v>0</v>
      </c>
      <c r="AE105" s="171">
        <f t="shared" si="14"/>
        <v>0</v>
      </c>
    </row>
    <row r="106" spans="1:31" ht="15" customHeight="1" x14ac:dyDescent="0.25">
      <c r="A106" s="45"/>
      <c r="B106" s="272" t="s">
        <v>209</v>
      </c>
      <c r="C106" s="35"/>
      <c r="D106" s="35"/>
      <c r="E106" s="35"/>
      <c r="F106" s="38"/>
      <c r="G106" s="35"/>
      <c r="H106" s="38"/>
      <c r="I106" s="49"/>
      <c r="J106" s="352">
        <f t="shared" si="15"/>
        <v>0</v>
      </c>
      <c r="K106" s="35"/>
      <c r="L106" s="38"/>
      <c r="M106" s="35"/>
      <c r="N106" s="38"/>
      <c r="O106" s="38"/>
      <c r="P106" s="49"/>
      <c r="Q106" s="38">
        <f t="shared" si="9"/>
        <v>0</v>
      </c>
      <c r="R106" s="38"/>
      <c r="S106" s="166">
        <f t="shared" si="10"/>
        <v>0</v>
      </c>
      <c r="T106" s="148"/>
      <c r="U106" s="35"/>
      <c r="V106" s="206">
        <f t="shared" si="11"/>
        <v>0</v>
      </c>
      <c r="W106" s="148"/>
      <c r="X106" s="148"/>
      <c r="Y106" s="148"/>
      <c r="Z106" s="370">
        <f t="shared" si="12"/>
        <v>0</v>
      </c>
      <c r="AA106" s="38"/>
      <c r="AB106" s="160"/>
      <c r="AC106" s="148"/>
      <c r="AD106" s="168">
        <f t="shared" si="13"/>
        <v>0</v>
      </c>
      <c r="AE106" s="171">
        <f t="shared" si="14"/>
        <v>0</v>
      </c>
    </row>
    <row r="107" spans="1:31" ht="15" customHeight="1" x14ac:dyDescent="0.25">
      <c r="A107" s="15">
        <v>88</v>
      </c>
      <c r="B107" s="19" t="s">
        <v>71</v>
      </c>
      <c r="C107" s="20" t="s">
        <v>12</v>
      </c>
      <c r="D107" s="35"/>
      <c r="E107" s="18"/>
      <c r="F107" s="144"/>
      <c r="G107" s="35"/>
      <c r="H107" s="38"/>
      <c r="I107" s="35"/>
      <c r="J107" s="352">
        <f t="shared" si="15"/>
        <v>0</v>
      </c>
      <c r="K107" s="18"/>
      <c r="L107" s="144"/>
      <c r="M107" s="35"/>
      <c r="N107" s="38"/>
      <c r="O107" s="38"/>
      <c r="P107" s="35"/>
      <c r="Q107" s="38">
        <f t="shared" si="9"/>
        <v>0</v>
      </c>
      <c r="R107" s="38"/>
      <c r="S107" s="166">
        <f t="shared" si="10"/>
        <v>0</v>
      </c>
      <c r="T107" s="38"/>
      <c r="U107" s="35"/>
      <c r="V107" s="206">
        <f t="shared" si="11"/>
        <v>0</v>
      </c>
      <c r="W107" s="38"/>
      <c r="X107" s="38"/>
      <c r="Y107" s="38"/>
      <c r="Z107" s="370">
        <f t="shared" si="12"/>
        <v>0</v>
      </c>
      <c r="AA107" s="38"/>
      <c r="AB107" s="160"/>
      <c r="AC107" s="38"/>
      <c r="AD107" s="168">
        <f t="shared" si="13"/>
        <v>0</v>
      </c>
      <c r="AE107" s="171">
        <f t="shared" si="14"/>
        <v>0</v>
      </c>
    </row>
    <row r="108" spans="1:31" ht="15" customHeight="1" x14ac:dyDescent="0.25">
      <c r="A108" s="15">
        <v>89</v>
      </c>
      <c r="B108" s="24" t="s">
        <v>104</v>
      </c>
      <c r="C108" s="25" t="s">
        <v>12</v>
      </c>
      <c r="D108" s="35"/>
      <c r="E108" s="18"/>
      <c r="F108" s="144"/>
      <c r="G108" s="35"/>
      <c r="H108" s="38"/>
      <c r="I108" s="35"/>
      <c r="J108" s="352">
        <f t="shared" si="15"/>
        <v>0</v>
      </c>
      <c r="K108" s="18"/>
      <c r="L108" s="144"/>
      <c r="M108" s="35"/>
      <c r="N108" s="38"/>
      <c r="O108" s="38"/>
      <c r="P108" s="35"/>
      <c r="Q108" s="38">
        <f t="shared" si="9"/>
        <v>0</v>
      </c>
      <c r="R108" s="38"/>
      <c r="S108" s="166">
        <f t="shared" si="10"/>
        <v>0</v>
      </c>
      <c r="T108" s="38"/>
      <c r="U108" s="35"/>
      <c r="V108" s="206">
        <f t="shared" si="11"/>
        <v>0</v>
      </c>
      <c r="W108" s="38"/>
      <c r="X108" s="38"/>
      <c r="Y108" s="38"/>
      <c r="Z108" s="370">
        <f t="shared" si="12"/>
        <v>0</v>
      </c>
      <c r="AA108" s="38"/>
      <c r="AB108" s="160"/>
      <c r="AC108" s="38"/>
      <c r="AD108" s="168">
        <f t="shared" si="13"/>
        <v>0</v>
      </c>
      <c r="AE108" s="171">
        <f t="shared" si="14"/>
        <v>0</v>
      </c>
    </row>
    <row r="109" spans="1:31" ht="15" customHeight="1" x14ac:dyDescent="0.25">
      <c r="A109" s="15">
        <v>90</v>
      </c>
      <c r="B109" s="24" t="s">
        <v>80</v>
      </c>
      <c r="C109" s="25" t="s">
        <v>12</v>
      </c>
      <c r="D109" s="35"/>
      <c r="E109" s="18"/>
      <c r="F109" s="144"/>
      <c r="G109" s="35"/>
      <c r="H109" s="38"/>
      <c r="I109" s="35"/>
      <c r="J109" s="352">
        <f t="shared" si="15"/>
        <v>0</v>
      </c>
      <c r="K109" s="18"/>
      <c r="L109" s="144"/>
      <c r="M109" s="35"/>
      <c r="N109" s="38"/>
      <c r="O109" s="38"/>
      <c r="P109" s="35"/>
      <c r="Q109" s="38">
        <f t="shared" si="9"/>
        <v>0</v>
      </c>
      <c r="R109" s="38"/>
      <c r="S109" s="166">
        <f t="shared" si="10"/>
        <v>0</v>
      </c>
      <c r="T109" s="38"/>
      <c r="U109" s="35"/>
      <c r="V109" s="206">
        <f t="shared" si="11"/>
        <v>0</v>
      </c>
      <c r="W109" s="38"/>
      <c r="X109" s="38"/>
      <c r="Y109" s="38"/>
      <c r="Z109" s="370">
        <f t="shared" si="12"/>
        <v>0</v>
      </c>
      <c r="AA109" s="38"/>
      <c r="AB109" s="160"/>
      <c r="AC109" s="38"/>
      <c r="AD109" s="168">
        <f t="shared" si="13"/>
        <v>0</v>
      </c>
      <c r="AE109" s="171">
        <f t="shared" si="14"/>
        <v>0</v>
      </c>
    </row>
    <row r="110" spans="1:31" ht="15" customHeight="1" x14ac:dyDescent="0.25">
      <c r="A110" s="15">
        <v>91</v>
      </c>
      <c r="B110" s="16" t="s">
        <v>105</v>
      </c>
      <c r="C110" s="25" t="s">
        <v>12</v>
      </c>
      <c r="D110" s="35"/>
      <c r="E110" s="18"/>
      <c r="F110" s="144"/>
      <c r="G110" s="35"/>
      <c r="H110" s="38"/>
      <c r="I110" s="35"/>
      <c r="J110" s="352">
        <f t="shared" si="15"/>
        <v>0</v>
      </c>
      <c r="K110" s="18"/>
      <c r="L110" s="144"/>
      <c r="M110" s="35"/>
      <c r="N110" s="38"/>
      <c r="O110" s="38"/>
      <c r="P110" s="35"/>
      <c r="Q110" s="38">
        <f t="shared" si="9"/>
        <v>0</v>
      </c>
      <c r="R110" s="38"/>
      <c r="S110" s="166">
        <f t="shared" si="10"/>
        <v>0</v>
      </c>
      <c r="T110" s="38"/>
      <c r="U110" s="35"/>
      <c r="V110" s="206">
        <f t="shared" si="11"/>
        <v>0</v>
      </c>
      <c r="W110" s="38"/>
      <c r="X110" s="38"/>
      <c r="Y110" s="38"/>
      <c r="Z110" s="370">
        <f t="shared" si="12"/>
        <v>0</v>
      </c>
      <c r="AA110" s="38"/>
      <c r="AB110" s="160"/>
      <c r="AC110" s="38"/>
      <c r="AD110" s="168">
        <f t="shared" si="13"/>
        <v>0</v>
      </c>
      <c r="AE110" s="171">
        <f t="shared" si="14"/>
        <v>0</v>
      </c>
    </row>
    <row r="111" spans="1:31" ht="15" customHeight="1" x14ac:dyDescent="0.25">
      <c r="A111" s="15">
        <v>92</v>
      </c>
      <c r="B111" s="16" t="s">
        <v>106</v>
      </c>
      <c r="C111" s="25" t="s">
        <v>12</v>
      </c>
      <c r="D111" s="35"/>
      <c r="E111" s="18"/>
      <c r="F111" s="144"/>
      <c r="G111" s="35"/>
      <c r="H111" s="38"/>
      <c r="I111" s="35"/>
      <c r="J111" s="352">
        <f t="shared" si="15"/>
        <v>0</v>
      </c>
      <c r="K111" s="18"/>
      <c r="L111" s="144"/>
      <c r="M111" s="35"/>
      <c r="N111" s="38"/>
      <c r="O111" s="38"/>
      <c r="P111" s="35"/>
      <c r="Q111" s="38">
        <f t="shared" si="9"/>
        <v>0</v>
      </c>
      <c r="R111" s="38"/>
      <c r="S111" s="166">
        <f t="shared" si="10"/>
        <v>0</v>
      </c>
      <c r="T111" s="38"/>
      <c r="U111" s="35"/>
      <c r="V111" s="206">
        <f t="shared" si="11"/>
        <v>0</v>
      </c>
      <c r="W111" s="38"/>
      <c r="X111" s="38"/>
      <c r="Y111" s="38"/>
      <c r="Z111" s="370">
        <f t="shared" si="12"/>
        <v>0</v>
      </c>
      <c r="AA111" s="38"/>
      <c r="AB111" s="160"/>
      <c r="AC111" s="38"/>
      <c r="AD111" s="168">
        <f t="shared" si="13"/>
        <v>0</v>
      </c>
      <c r="AE111" s="171">
        <f t="shared" si="14"/>
        <v>0</v>
      </c>
    </row>
    <row r="112" spans="1:31" ht="15" customHeight="1" x14ac:dyDescent="0.25">
      <c r="A112" s="15">
        <v>93</v>
      </c>
      <c r="B112" s="24" t="s">
        <v>110</v>
      </c>
      <c r="C112" s="25" t="s">
        <v>12</v>
      </c>
      <c r="D112" s="35"/>
      <c r="E112" s="18"/>
      <c r="F112" s="144"/>
      <c r="G112" s="35"/>
      <c r="H112" s="38"/>
      <c r="I112" s="35"/>
      <c r="J112" s="352">
        <f t="shared" si="15"/>
        <v>0</v>
      </c>
      <c r="K112" s="18"/>
      <c r="L112" s="144"/>
      <c r="M112" s="35"/>
      <c r="N112" s="38"/>
      <c r="O112" s="38"/>
      <c r="P112" s="35"/>
      <c r="Q112" s="38">
        <f t="shared" si="9"/>
        <v>0</v>
      </c>
      <c r="R112" s="38"/>
      <c r="S112" s="166">
        <f t="shared" si="10"/>
        <v>0</v>
      </c>
      <c r="T112" s="38"/>
      <c r="U112" s="35"/>
      <c r="V112" s="206">
        <f t="shared" si="11"/>
        <v>0</v>
      </c>
      <c r="W112" s="38"/>
      <c r="X112" s="38"/>
      <c r="Y112" s="38"/>
      <c r="Z112" s="370">
        <f t="shared" si="12"/>
        <v>0</v>
      </c>
      <c r="AA112" s="38"/>
      <c r="AB112" s="160"/>
      <c r="AC112" s="38"/>
      <c r="AD112" s="168">
        <f t="shared" si="13"/>
        <v>0</v>
      </c>
      <c r="AE112" s="171">
        <f t="shared" si="14"/>
        <v>0</v>
      </c>
    </row>
    <row r="113" spans="1:31" ht="15" customHeight="1" x14ac:dyDescent="0.25">
      <c r="A113" s="15">
        <v>94</v>
      </c>
      <c r="B113" s="24" t="s">
        <v>79</v>
      </c>
      <c r="C113" s="25" t="s">
        <v>12</v>
      </c>
      <c r="D113" s="35"/>
      <c r="E113" s="18"/>
      <c r="F113" s="144"/>
      <c r="G113" s="35"/>
      <c r="H113" s="38"/>
      <c r="I113" s="35"/>
      <c r="J113" s="352">
        <f t="shared" si="15"/>
        <v>0</v>
      </c>
      <c r="K113" s="18"/>
      <c r="L113" s="144"/>
      <c r="M113" s="35"/>
      <c r="N113" s="38"/>
      <c r="O113" s="38"/>
      <c r="P113" s="35"/>
      <c r="Q113" s="38">
        <f t="shared" si="9"/>
        <v>0</v>
      </c>
      <c r="R113" s="38"/>
      <c r="S113" s="166">
        <f t="shared" si="10"/>
        <v>0</v>
      </c>
      <c r="T113" s="38"/>
      <c r="U113" s="35"/>
      <c r="V113" s="206">
        <f t="shared" si="11"/>
        <v>0</v>
      </c>
      <c r="W113" s="38"/>
      <c r="X113" s="38"/>
      <c r="Y113" s="38"/>
      <c r="Z113" s="370">
        <f t="shared" si="12"/>
        <v>0</v>
      </c>
      <c r="AA113" s="38"/>
      <c r="AB113" s="160"/>
      <c r="AC113" s="38"/>
      <c r="AD113" s="168">
        <f t="shared" si="13"/>
        <v>0</v>
      </c>
      <c r="AE113" s="171">
        <f t="shared" si="14"/>
        <v>0</v>
      </c>
    </row>
    <row r="114" spans="1:31" x14ac:dyDescent="0.25">
      <c r="A114" s="15"/>
      <c r="B114" s="269" t="s">
        <v>61</v>
      </c>
      <c r="C114" s="7"/>
      <c r="D114" s="38"/>
      <c r="E114" s="144"/>
      <c r="F114" s="144"/>
      <c r="G114" s="38"/>
      <c r="H114" s="38"/>
      <c r="I114" s="38"/>
      <c r="J114" s="352">
        <f t="shared" si="15"/>
        <v>0</v>
      </c>
      <c r="K114" s="144"/>
      <c r="L114" s="144"/>
      <c r="M114" s="38"/>
      <c r="N114" s="38"/>
      <c r="O114" s="38"/>
      <c r="P114" s="38"/>
      <c r="Q114" s="38">
        <f t="shared" si="9"/>
        <v>0</v>
      </c>
      <c r="R114" s="38"/>
      <c r="S114" s="166">
        <f t="shared" si="10"/>
        <v>0</v>
      </c>
      <c r="T114" s="38"/>
      <c r="U114" s="38"/>
      <c r="V114" s="206">
        <f t="shared" si="11"/>
        <v>0</v>
      </c>
      <c r="W114" s="38"/>
      <c r="X114" s="38"/>
      <c r="Y114" s="38"/>
      <c r="Z114" s="370">
        <f t="shared" si="12"/>
        <v>0</v>
      </c>
      <c r="AA114" s="38"/>
      <c r="AB114" s="160"/>
      <c r="AC114" s="38"/>
      <c r="AD114" s="168">
        <f t="shared" si="13"/>
        <v>0</v>
      </c>
      <c r="AE114" s="171">
        <f t="shared" si="14"/>
        <v>0</v>
      </c>
    </row>
    <row r="115" spans="1:31" x14ac:dyDescent="0.25">
      <c r="A115" s="15">
        <v>95</v>
      </c>
      <c r="B115" s="16" t="s">
        <v>1</v>
      </c>
      <c r="C115" s="17" t="s">
        <v>12</v>
      </c>
      <c r="D115" s="38"/>
      <c r="E115" s="144"/>
      <c r="F115" s="144"/>
      <c r="G115" s="38"/>
      <c r="H115" s="38"/>
      <c r="I115" s="38"/>
      <c r="J115" s="352">
        <f t="shared" si="15"/>
        <v>0</v>
      </c>
      <c r="K115" s="144"/>
      <c r="L115" s="144"/>
      <c r="M115" s="38"/>
      <c r="N115" s="38"/>
      <c r="O115" s="38"/>
      <c r="P115" s="38"/>
      <c r="Q115" s="38">
        <f t="shared" si="9"/>
        <v>0</v>
      </c>
      <c r="R115" s="38"/>
      <c r="S115" s="166">
        <f t="shared" si="10"/>
        <v>0</v>
      </c>
      <c r="T115" s="38"/>
      <c r="U115" s="38"/>
      <c r="V115" s="206">
        <f t="shared" si="11"/>
        <v>0</v>
      </c>
      <c r="W115" s="38"/>
      <c r="X115" s="38"/>
      <c r="Y115" s="38"/>
      <c r="Z115" s="370">
        <f t="shared" si="12"/>
        <v>0</v>
      </c>
      <c r="AA115" s="38"/>
      <c r="AB115" s="160"/>
      <c r="AC115" s="38"/>
      <c r="AD115" s="168">
        <f t="shared" si="13"/>
        <v>0</v>
      </c>
      <c r="AE115" s="171">
        <f t="shared" si="14"/>
        <v>0</v>
      </c>
    </row>
    <row r="116" spans="1:31" ht="15" customHeight="1" x14ac:dyDescent="0.25">
      <c r="A116" s="15">
        <v>96</v>
      </c>
      <c r="B116" s="19" t="s">
        <v>62</v>
      </c>
      <c r="C116" s="20" t="s">
        <v>12</v>
      </c>
      <c r="D116" s="38"/>
      <c r="E116" s="144"/>
      <c r="F116" s="144"/>
      <c r="G116" s="38"/>
      <c r="H116" s="38"/>
      <c r="I116" s="38"/>
      <c r="J116" s="352">
        <f t="shared" si="15"/>
        <v>0</v>
      </c>
      <c r="K116" s="144"/>
      <c r="L116" s="144"/>
      <c r="M116" s="38"/>
      <c r="N116" s="38"/>
      <c r="O116" s="38"/>
      <c r="P116" s="38"/>
      <c r="Q116" s="38">
        <f t="shared" si="9"/>
        <v>0</v>
      </c>
      <c r="R116" s="38"/>
      <c r="S116" s="166">
        <f t="shared" si="10"/>
        <v>0</v>
      </c>
      <c r="T116" s="38"/>
      <c r="U116" s="38"/>
      <c r="V116" s="206">
        <f t="shared" si="11"/>
        <v>0</v>
      </c>
      <c r="W116" s="38"/>
      <c r="X116" s="38"/>
      <c r="Y116" s="38"/>
      <c r="Z116" s="370">
        <f t="shared" si="12"/>
        <v>0</v>
      </c>
      <c r="AA116" s="38"/>
      <c r="AB116" s="160"/>
      <c r="AC116" s="38"/>
      <c r="AD116" s="168">
        <f t="shared" si="13"/>
        <v>0</v>
      </c>
      <c r="AE116" s="171">
        <f t="shared" si="14"/>
        <v>0</v>
      </c>
    </row>
    <row r="117" spans="1:31" ht="15" customHeight="1" x14ac:dyDescent="0.25">
      <c r="A117" s="15">
        <v>97</v>
      </c>
      <c r="B117" s="19" t="s">
        <v>90</v>
      </c>
      <c r="C117" s="20" t="s">
        <v>12</v>
      </c>
      <c r="D117" s="38"/>
      <c r="E117" s="144"/>
      <c r="F117" s="144"/>
      <c r="G117" s="38"/>
      <c r="H117" s="38"/>
      <c r="I117" s="38"/>
      <c r="J117" s="352">
        <f t="shared" si="15"/>
        <v>0</v>
      </c>
      <c r="K117" s="144"/>
      <c r="L117" s="144"/>
      <c r="M117" s="38"/>
      <c r="N117" s="38"/>
      <c r="O117" s="38"/>
      <c r="P117" s="38"/>
      <c r="Q117" s="38">
        <f t="shared" si="9"/>
        <v>0</v>
      </c>
      <c r="R117" s="38"/>
      <c r="S117" s="166">
        <f t="shared" si="10"/>
        <v>0</v>
      </c>
      <c r="T117" s="38"/>
      <c r="U117" s="38"/>
      <c r="V117" s="206">
        <f t="shared" si="11"/>
        <v>0</v>
      </c>
      <c r="W117" s="38"/>
      <c r="X117" s="38"/>
      <c r="Y117" s="38"/>
      <c r="Z117" s="370">
        <f t="shared" si="12"/>
        <v>0</v>
      </c>
      <c r="AA117" s="38"/>
      <c r="AB117" s="160"/>
      <c r="AC117" s="38"/>
      <c r="AD117" s="168">
        <f t="shared" si="13"/>
        <v>0</v>
      </c>
      <c r="AE117" s="171">
        <f t="shared" si="14"/>
        <v>0</v>
      </c>
    </row>
    <row r="118" spans="1:31" ht="15" customHeight="1" x14ac:dyDescent="0.25">
      <c r="A118" s="15">
        <v>98</v>
      </c>
      <c r="B118" s="19" t="s">
        <v>63</v>
      </c>
      <c r="C118" s="20" t="s">
        <v>12</v>
      </c>
      <c r="D118" s="38"/>
      <c r="E118" s="144"/>
      <c r="F118" s="144"/>
      <c r="G118" s="38"/>
      <c r="H118" s="38"/>
      <c r="I118" s="38"/>
      <c r="J118" s="352">
        <f t="shared" si="15"/>
        <v>0</v>
      </c>
      <c r="K118" s="144"/>
      <c r="L118" s="144"/>
      <c r="M118" s="38"/>
      <c r="N118" s="38"/>
      <c r="O118" s="38"/>
      <c r="P118" s="38"/>
      <c r="Q118" s="38">
        <f t="shared" si="9"/>
        <v>0</v>
      </c>
      <c r="R118" s="38"/>
      <c r="S118" s="166">
        <f t="shared" si="10"/>
        <v>0</v>
      </c>
      <c r="T118" s="38"/>
      <c r="U118" s="38"/>
      <c r="V118" s="206">
        <f t="shared" si="11"/>
        <v>0</v>
      </c>
      <c r="W118" s="38"/>
      <c r="X118" s="38"/>
      <c r="Y118" s="38"/>
      <c r="Z118" s="370">
        <f t="shared" si="12"/>
        <v>0</v>
      </c>
      <c r="AA118" s="38"/>
      <c r="AB118" s="160"/>
      <c r="AC118" s="38"/>
      <c r="AD118" s="168">
        <f t="shared" si="13"/>
        <v>0</v>
      </c>
      <c r="AE118" s="171">
        <f t="shared" si="14"/>
        <v>0</v>
      </c>
    </row>
    <row r="119" spans="1:31" x14ac:dyDescent="0.25">
      <c r="A119" s="15">
        <v>99</v>
      </c>
      <c r="B119" s="16" t="s">
        <v>64</v>
      </c>
      <c r="C119" s="17" t="s">
        <v>12</v>
      </c>
      <c r="D119" s="38"/>
      <c r="E119" s="144"/>
      <c r="F119" s="144"/>
      <c r="G119" s="38"/>
      <c r="H119" s="38"/>
      <c r="I119" s="38"/>
      <c r="J119" s="352">
        <f t="shared" si="15"/>
        <v>0</v>
      </c>
      <c r="K119" s="144"/>
      <c r="L119" s="144"/>
      <c r="M119" s="38"/>
      <c r="N119" s="38"/>
      <c r="O119" s="38"/>
      <c r="P119" s="38"/>
      <c r="Q119" s="38">
        <f t="shared" si="9"/>
        <v>0</v>
      </c>
      <c r="R119" s="38"/>
      <c r="S119" s="166">
        <f t="shared" si="10"/>
        <v>0</v>
      </c>
      <c r="T119" s="38"/>
      <c r="U119" s="38"/>
      <c r="V119" s="206">
        <f t="shared" si="11"/>
        <v>0</v>
      </c>
      <c r="W119" s="38"/>
      <c r="X119" s="38"/>
      <c r="Y119" s="38"/>
      <c r="Z119" s="370">
        <f t="shared" si="12"/>
        <v>0</v>
      </c>
      <c r="AA119" s="38"/>
      <c r="AB119" s="197"/>
      <c r="AC119" s="38"/>
      <c r="AD119" s="168">
        <f t="shared" si="13"/>
        <v>0</v>
      </c>
      <c r="AE119" s="171">
        <f t="shared" si="14"/>
        <v>0</v>
      </c>
    </row>
    <row r="120" spans="1:31" ht="15" customHeight="1" x14ac:dyDescent="0.25">
      <c r="A120" s="15">
        <v>100</v>
      </c>
      <c r="B120" s="16" t="s">
        <v>65</v>
      </c>
      <c r="C120" s="17" t="s">
        <v>12</v>
      </c>
      <c r="D120" s="38"/>
      <c r="E120" s="144"/>
      <c r="F120" s="144"/>
      <c r="G120" s="38"/>
      <c r="H120" s="435">
        <v>4.5400000000000003E-2</v>
      </c>
      <c r="I120" s="38"/>
      <c r="J120" s="352">
        <f t="shared" si="15"/>
        <v>4.5400000000000003E-2</v>
      </c>
      <c r="K120" s="144"/>
      <c r="L120" s="144"/>
      <c r="M120" s="38"/>
      <c r="N120" s="435">
        <v>4.5400000000000003E-2</v>
      </c>
      <c r="O120" s="38"/>
      <c r="P120" s="38"/>
      <c r="Q120" s="38">
        <f t="shared" si="9"/>
        <v>4.5400000000000003E-2</v>
      </c>
      <c r="R120" s="38"/>
      <c r="S120" s="166">
        <f t="shared" si="10"/>
        <v>4.5400000000000003E-2</v>
      </c>
      <c r="T120" s="38"/>
      <c r="U120" s="38"/>
      <c r="V120" s="206">
        <f t="shared" si="11"/>
        <v>0</v>
      </c>
      <c r="W120" s="38"/>
      <c r="X120" s="38"/>
      <c r="Y120" s="38"/>
      <c r="Z120" s="370">
        <f t="shared" si="12"/>
        <v>0</v>
      </c>
      <c r="AA120" s="38"/>
      <c r="AB120" s="160"/>
      <c r="AC120" s="38"/>
      <c r="AD120" s="168">
        <f t="shared" si="13"/>
        <v>0</v>
      </c>
      <c r="AE120" s="171">
        <f t="shared" si="14"/>
        <v>9.0800000000000006E-2</v>
      </c>
    </row>
    <row r="121" spans="1:31" x14ac:dyDescent="0.25">
      <c r="A121" s="15"/>
      <c r="B121" s="269" t="s">
        <v>120</v>
      </c>
      <c r="C121" s="7"/>
      <c r="D121" s="38"/>
      <c r="E121" s="144"/>
      <c r="F121" s="144"/>
      <c r="G121" s="38"/>
      <c r="H121" s="38"/>
      <c r="I121" s="38"/>
      <c r="J121" s="352">
        <f t="shared" si="15"/>
        <v>0</v>
      </c>
      <c r="K121" s="144"/>
      <c r="L121" s="144"/>
      <c r="M121" s="38"/>
      <c r="N121" s="38"/>
      <c r="O121" s="38"/>
      <c r="P121" s="38"/>
      <c r="Q121" s="38">
        <f t="shared" si="9"/>
        <v>0</v>
      </c>
      <c r="R121" s="38"/>
      <c r="S121" s="166">
        <f t="shared" si="10"/>
        <v>0</v>
      </c>
      <c r="T121" s="38"/>
      <c r="U121" s="38"/>
      <c r="V121" s="206">
        <f t="shared" si="11"/>
        <v>0</v>
      </c>
      <c r="W121" s="38"/>
      <c r="X121" s="38"/>
      <c r="Y121" s="38"/>
      <c r="Z121" s="370">
        <f t="shared" si="12"/>
        <v>0</v>
      </c>
      <c r="AA121" s="38"/>
      <c r="AB121" s="160"/>
      <c r="AC121" s="38"/>
      <c r="AD121" s="168">
        <f t="shared" si="13"/>
        <v>0</v>
      </c>
      <c r="AE121" s="171">
        <f t="shared" si="14"/>
        <v>0</v>
      </c>
    </row>
    <row r="122" spans="1:31" ht="15" customHeight="1" x14ac:dyDescent="0.25">
      <c r="A122" s="15">
        <v>101</v>
      </c>
      <c r="B122" s="16" t="s">
        <v>72</v>
      </c>
      <c r="C122" s="25" t="s">
        <v>12</v>
      </c>
      <c r="D122" s="38"/>
      <c r="E122" s="436">
        <v>7.1249999999999994E-2</v>
      </c>
      <c r="F122" s="144"/>
      <c r="G122" s="38"/>
      <c r="H122" s="38"/>
      <c r="I122" s="38"/>
      <c r="J122" s="352">
        <f t="shared" si="15"/>
        <v>7.1249999999999994E-2</v>
      </c>
      <c r="K122" s="436">
        <v>7.1249999999999994E-2</v>
      </c>
      <c r="L122" s="144"/>
      <c r="M122" s="38"/>
      <c r="N122" s="38"/>
      <c r="O122" s="38"/>
      <c r="P122" s="38"/>
      <c r="Q122" s="38">
        <f t="shared" si="9"/>
        <v>7.1249999999999994E-2</v>
      </c>
      <c r="R122" s="38"/>
      <c r="S122" s="166">
        <f t="shared" si="10"/>
        <v>7.1249999999999994E-2</v>
      </c>
      <c r="T122" s="38"/>
      <c r="U122" s="38"/>
      <c r="V122" s="206">
        <f t="shared" si="11"/>
        <v>0</v>
      </c>
      <c r="W122" s="38"/>
      <c r="X122" s="38"/>
      <c r="Y122" s="38"/>
      <c r="Z122" s="370">
        <f t="shared" si="12"/>
        <v>0</v>
      </c>
      <c r="AA122" s="38"/>
      <c r="AB122" s="160"/>
      <c r="AC122" s="38"/>
      <c r="AD122" s="168">
        <f t="shared" si="13"/>
        <v>0</v>
      </c>
      <c r="AE122" s="171">
        <f t="shared" si="14"/>
        <v>0.14249999999999999</v>
      </c>
    </row>
    <row r="123" spans="1:31" x14ac:dyDescent="0.25">
      <c r="A123" s="15">
        <v>102</v>
      </c>
      <c r="B123" s="16" t="s">
        <v>73</v>
      </c>
      <c r="C123" s="25" t="s">
        <v>12</v>
      </c>
      <c r="D123" s="38"/>
      <c r="E123" s="144"/>
      <c r="F123" s="144"/>
      <c r="G123" s="435">
        <v>0.17100000000000001</v>
      </c>
      <c r="H123" s="38"/>
      <c r="I123" s="38"/>
      <c r="J123" s="352">
        <f t="shared" si="15"/>
        <v>0.17100000000000001</v>
      </c>
      <c r="K123" s="144"/>
      <c r="L123" s="144"/>
      <c r="M123" s="435">
        <v>0.20519999999999999</v>
      </c>
      <c r="N123" s="38"/>
      <c r="O123" s="38"/>
      <c r="P123" s="38"/>
      <c r="Q123" s="38">
        <f t="shared" si="9"/>
        <v>0.20519999999999999</v>
      </c>
      <c r="R123" s="38"/>
      <c r="S123" s="166">
        <f t="shared" si="10"/>
        <v>0.20519999999999999</v>
      </c>
      <c r="T123" s="38"/>
      <c r="U123" s="38"/>
      <c r="V123" s="206">
        <f t="shared" si="11"/>
        <v>0</v>
      </c>
      <c r="W123" s="38"/>
      <c r="X123" s="38"/>
      <c r="Y123" s="38"/>
      <c r="Z123" s="370">
        <f t="shared" si="12"/>
        <v>0</v>
      </c>
      <c r="AA123" s="168">
        <f>111.7/1000</f>
        <v>0.11170000000000001</v>
      </c>
      <c r="AB123" s="160"/>
      <c r="AC123" s="38"/>
      <c r="AD123" s="168">
        <f t="shared" si="13"/>
        <v>0.11170000000000001</v>
      </c>
      <c r="AE123" s="171">
        <f t="shared" si="14"/>
        <v>0.4879</v>
      </c>
    </row>
    <row r="124" spans="1:31" x14ac:dyDescent="0.25">
      <c r="A124" s="15">
        <v>103</v>
      </c>
      <c r="B124" s="16" t="s">
        <v>74</v>
      </c>
      <c r="C124" s="25" t="s">
        <v>12</v>
      </c>
      <c r="D124" s="38"/>
      <c r="E124" s="436">
        <v>4.7999999999999996E-3</v>
      </c>
      <c r="F124" s="436">
        <v>1.2E-2</v>
      </c>
      <c r="G124" s="38"/>
      <c r="H124" s="38"/>
      <c r="I124" s="38"/>
      <c r="J124" s="352">
        <f t="shared" si="15"/>
        <v>1.6799999999999999E-2</v>
      </c>
      <c r="K124" s="436">
        <v>4.7999999999999996E-3</v>
      </c>
      <c r="L124" s="436">
        <v>1.2E-2</v>
      </c>
      <c r="M124" s="38"/>
      <c r="N124" s="38"/>
      <c r="O124" s="38"/>
      <c r="P124" s="38"/>
      <c r="Q124" s="38">
        <f t="shared" si="9"/>
        <v>1.6799999999999999E-2</v>
      </c>
      <c r="R124" s="38"/>
      <c r="S124" s="166">
        <f t="shared" si="10"/>
        <v>1.6799999999999999E-2</v>
      </c>
      <c r="T124" s="38"/>
      <c r="U124" s="38"/>
      <c r="V124" s="206">
        <f t="shared" si="11"/>
        <v>0</v>
      </c>
      <c r="W124" s="38"/>
      <c r="X124" s="38"/>
      <c r="Y124" s="38"/>
      <c r="Z124" s="370">
        <f t="shared" si="12"/>
        <v>0</v>
      </c>
      <c r="AA124" s="168">
        <f>(2.64+6.7)/1000</f>
        <v>9.3399999999999993E-3</v>
      </c>
      <c r="AB124" s="160"/>
      <c r="AC124" s="38"/>
      <c r="AD124" s="168">
        <f t="shared" si="13"/>
        <v>9.3399999999999993E-3</v>
      </c>
      <c r="AE124" s="171">
        <f t="shared" si="14"/>
        <v>4.2939999999999999E-2</v>
      </c>
    </row>
    <row r="125" spans="1:31" x14ac:dyDescent="0.25">
      <c r="A125" s="15">
        <v>104</v>
      </c>
      <c r="B125" s="16" t="s">
        <v>75</v>
      </c>
      <c r="C125" s="25" t="s">
        <v>12</v>
      </c>
      <c r="D125" s="38"/>
      <c r="E125" s="436">
        <v>3.7499999999999999E-3</v>
      </c>
      <c r="F125" s="436">
        <v>2.5000000000000001E-2</v>
      </c>
      <c r="G125" s="38"/>
      <c r="H125" s="38"/>
      <c r="I125" s="38"/>
      <c r="J125" s="352">
        <f t="shared" si="15"/>
        <v>2.8750000000000001E-2</v>
      </c>
      <c r="K125" s="436">
        <v>3.7499999999999999E-3</v>
      </c>
      <c r="L125" s="436">
        <v>2.5000000000000001E-2</v>
      </c>
      <c r="M125" s="38"/>
      <c r="N125" s="38"/>
      <c r="O125" s="38"/>
      <c r="P125" s="38"/>
      <c r="Q125" s="38">
        <f t="shared" si="9"/>
        <v>2.8750000000000001E-2</v>
      </c>
      <c r="R125" s="38"/>
      <c r="S125" s="166">
        <f t="shared" si="10"/>
        <v>2.8750000000000001E-2</v>
      </c>
      <c r="T125" s="38"/>
      <c r="U125" s="38"/>
      <c r="V125" s="206">
        <f t="shared" si="11"/>
        <v>0</v>
      </c>
      <c r="W125" s="38"/>
      <c r="X125" s="38"/>
      <c r="Y125" s="38"/>
      <c r="Z125" s="370">
        <f t="shared" si="12"/>
        <v>0</v>
      </c>
      <c r="AA125" s="168">
        <f>14/1000</f>
        <v>1.4E-2</v>
      </c>
      <c r="AB125" s="160"/>
      <c r="AC125" s="38"/>
      <c r="AD125" s="168">
        <f t="shared" si="13"/>
        <v>1.4E-2</v>
      </c>
      <c r="AE125" s="171">
        <f t="shared" si="14"/>
        <v>7.1500000000000008E-2</v>
      </c>
    </row>
    <row r="126" spans="1:31" ht="15" customHeight="1" x14ac:dyDescent="0.25">
      <c r="A126" s="15">
        <v>105</v>
      </c>
      <c r="B126" s="16" t="s">
        <v>77</v>
      </c>
      <c r="C126" s="25" t="s">
        <v>12</v>
      </c>
      <c r="D126" s="38"/>
      <c r="E126" s="144"/>
      <c r="F126" s="144"/>
      <c r="G126" s="38"/>
      <c r="H126" s="38"/>
      <c r="I126" s="38"/>
      <c r="J126" s="352">
        <f t="shared" si="15"/>
        <v>0</v>
      </c>
      <c r="K126" s="144"/>
      <c r="L126" s="144"/>
      <c r="M126" s="38"/>
      <c r="N126" s="38"/>
      <c r="O126" s="38"/>
      <c r="P126" s="38"/>
      <c r="Q126" s="38">
        <f t="shared" si="9"/>
        <v>0</v>
      </c>
      <c r="R126" s="38"/>
      <c r="S126" s="166">
        <f t="shared" si="10"/>
        <v>0</v>
      </c>
      <c r="T126" s="38"/>
      <c r="U126" s="38"/>
      <c r="V126" s="206">
        <f t="shared" si="11"/>
        <v>0</v>
      </c>
      <c r="W126" s="38"/>
      <c r="X126" s="38"/>
      <c r="Y126" s="38"/>
      <c r="Z126" s="370">
        <f t="shared" si="12"/>
        <v>0</v>
      </c>
      <c r="AA126" s="168"/>
      <c r="AB126" s="160"/>
      <c r="AC126" s="38"/>
      <c r="AD126" s="168">
        <f t="shared" si="13"/>
        <v>0</v>
      </c>
      <c r="AE126" s="171">
        <f t="shared" si="14"/>
        <v>0</v>
      </c>
    </row>
    <row r="127" spans="1:31" ht="15" customHeight="1" x14ac:dyDescent="0.25">
      <c r="A127" s="15">
        <v>106</v>
      </c>
      <c r="B127" s="16" t="s">
        <v>76</v>
      </c>
      <c r="C127" s="25" t="s">
        <v>12</v>
      </c>
      <c r="D127" s="38"/>
      <c r="E127" s="144"/>
      <c r="F127" s="144"/>
      <c r="G127" s="38"/>
      <c r="H127" s="38"/>
      <c r="I127" s="38"/>
      <c r="J127" s="352">
        <f t="shared" si="15"/>
        <v>0</v>
      </c>
      <c r="K127" s="144"/>
      <c r="L127" s="144"/>
      <c r="M127" s="38"/>
      <c r="N127" s="38"/>
      <c r="O127" s="38"/>
      <c r="P127" s="38"/>
      <c r="Q127" s="38">
        <f t="shared" si="9"/>
        <v>0</v>
      </c>
      <c r="R127" s="38"/>
      <c r="S127" s="166">
        <f t="shared" si="10"/>
        <v>0</v>
      </c>
      <c r="T127" s="38"/>
      <c r="U127" s="38"/>
      <c r="V127" s="206">
        <f t="shared" si="11"/>
        <v>0</v>
      </c>
      <c r="W127" s="38"/>
      <c r="X127" s="38"/>
      <c r="Y127" s="38"/>
      <c r="Z127" s="370">
        <f t="shared" si="12"/>
        <v>0</v>
      </c>
      <c r="AA127" s="38"/>
      <c r="AB127" s="160"/>
      <c r="AC127" s="38"/>
      <c r="AD127" s="168">
        <f t="shared" si="13"/>
        <v>0</v>
      </c>
      <c r="AE127" s="171">
        <f t="shared" si="14"/>
        <v>0</v>
      </c>
    </row>
    <row r="128" spans="1:31" ht="15" customHeight="1" x14ac:dyDescent="0.25">
      <c r="A128" s="15">
        <v>107</v>
      </c>
      <c r="B128" s="24" t="s">
        <v>78</v>
      </c>
      <c r="C128" s="25" t="s">
        <v>12</v>
      </c>
      <c r="D128" s="35"/>
      <c r="E128" s="18"/>
      <c r="F128" s="144"/>
      <c r="G128" s="35"/>
      <c r="H128" s="38"/>
      <c r="I128" s="35"/>
      <c r="J128" s="352">
        <f t="shared" si="15"/>
        <v>0</v>
      </c>
      <c r="K128" s="18"/>
      <c r="L128" s="144"/>
      <c r="M128" s="35"/>
      <c r="N128" s="38"/>
      <c r="O128" s="38"/>
      <c r="P128" s="35"/>
      <c r="Q128" s="38">
        <f t="shared" si="9"/>
        <v>0</v>
      </c>
      <c r="R128" s="38"/>
      <c r="S128" s="166">
        <f t="shared" si="10"/>
        <v>0</v>
      </c>
      <c r="T128" s="38"/>
      <c r="U128" s="35"/>
      <c r="V128" s="206">
        <f t="shared" si="11"/>
        <v>0</v>
      </c>
      <c r="W128" s="38"/>
      <c r="X128" s="38"/>
      <c r="Y128" s="38"/>
      <c r="Z128" s="370">
        <f t="shared" si="12"/>
        <v>0</v>
      </c>
      <c r="AA128" s="38"/>
      <c r="AB128" s="160"/>
      <c r="AC128" s="38"/>
      <c r="AD128" s="168">
        <f t="shared" si="13"/>
        <v>0</v>
      </c>
      <c r="AE128" s="171">
        <f t="shared" si="14"/>
        <v>0</v>
      </c>
    </row>
    <row r="129" spans="1:31" ht="15" customHeight="1" x14ac:dyDescent="0.25">
      <c r="A129" s="15">
        <v>108</v>
      </c>
      <c r="B129" s="24" t="s">
        <v>107</v>
      </c>
      <c r="C129" s="25" t="s">
        <v>12</v>
      </c>
      <c r="D129" s="35"/>
      <c r="E129" s="18"/>
      <c r="F129" s="144"/>
      <c r="G129" s="35"/>
      <c r="H129" s="38"/>
      <c r="I129" s="35"/>
      <c r="J129" s="352">
        <f t="shared" si="15"/>
        <v>0</v>
      </c>
      <c r="K129" s="18"/>
      <c r="L129" s="144"/>
      <c r="M129" s="35"/>
      <c r="N129" s="38"/>
      <c r="O129" s="38"/>
      <c r="P129" s="35"/>
      <c r="Q129" s="38">
        <f t="shared" si="9"/>
        <v>0</v>
      </c>
      <c r="R129" s="38"/>
      <c r="S129" s="166">
        <f t="shared" si="10"/>
        <v>0</v>
      </c>
      <c r="T129" s="38"/>
      <c r="U129" s="35"/>
      <c r="V129" s="206">
        <f t="shared" si="11"/>
        <v>0</v>
      </c>
      <c r="W129" s="38"/>
      <c r="X129" s="38"/>
      <c r="Y129" s="38"/>
      <c r="Z129" s="370">
        <f t="shared" si="12"/>
        <v>0</v>
      </c>
      <c r="AA129" s="38"/>
      <c r="AB129" s="160"/>
      <c r="AC129" s="38"/>
      <c r="AD129" s="168">
        <f t="shared" si="13"/>
        <v>0</v>
      </c>
      <c r="AE129" s="171">
        <f t="shared" si="14"/>
        <v>0</v>
      </c>
    </row>
    <row r="130" spans="1:31" ht="15" customHeight="1" x14ac:dyDescent="0.25">
      <c r="A130" s="15">
        <v>109</v>
      </c>
      <c r="B130" s="24" t="s">
        <v>210</v>
      </c>
      <c r="C130" s="25" t="s">
        <v>12</v>
      </c>
      <c r="D130" s="35"/>
      <c r="E130" s="18"/>
      <c r="F130" s="144"/>
      <c r="G130" s="35"/>
      <c r="H130" s="38"/>
      <c r="I130" s="35"/>
      <c r="J130" s="352">
        <f t="shared" si="15"/>
        <v>0</v>
      </c>
      <c r="K130" s="18"/>
      <c r="L130" s="144"/>
      <c r="M130" s="35"/>
      <c r="N130" s="38"/>
      <c r="O130" s="38"/>
      <c r="P130" s="35"/>
      <c r="Q130" s="38">
        <f t="shared" si="9"/>
        <v>0</v>
      </c>
      <c r="R130" s="38"/>
      <c r="S130" s="166">
        <f t="shared" si="10"/>
        <v>0</v>
      </c>
      <c r="T130" s="38"/>
      <c r="U130" s="35"/>
      <c r="V130" s="206">
        <f t="shared" si="11"/>
        <v>0</v>
      </c>
      <c r="W130" s="38"/>
      <c r="X130" s="38"/>
      <c r="Y130" s="38"/>
      <c r="Z130" s="370">
        <f t="shared" si="12"/>
        <v>0</v>
      </c>
      <c r="AA130" s="38"/>
      <c r="AB130" s="160"/>
      <c r="AC130" s="38"/>
      <c r="AD130" s="168">
        <f t="shared" si="13"/>
        <v>0</v>
      </c>
      <c r="AE130" s="171">
        <f t="shared" si="14"/>
        <v>0</v>
      </c>
    </row>
    <row r="131" spans="1:31" ht="15" customHeight="1" x14ac:dyDescent="0.25">
      <c r="A131" s="319"/>
      <c r="B131" s="320" t="s">
        <v>236</v>
      </c>
      <c r="C131" s="56"/>
      <c r="D131" s="46"/>
      <c r="E131" s="46"/>
      <c r="F131" s="149"/>
      <c r="G131" s="46"/>
      <c r="H131" s="149"/>
      <c r="I131" s="46"/>
      <c r="J131" s="352">
        <f t="shared" si="15"/>
        <v>0</v>
      </c>
      <c r="K131" s="46"/>
      <c r="L131" s="149"/>
      <c r="M131" s="46"/>
      <c r="N131" s="149"/>
      <c r="O131" s="149"/>
      <c r="P131" s="46"/>
      <c r="Q131" s="38">
        <f t="shared" si="9"/>
        <v>0</v>
      </c>
      <c r="R131" s="38"/>
      <c r="S131" s="166">
        <f t="shared" si="10"/>
        <v>0</v>
      </c>
      <c r="T131" s="149"/>
      <c r="U131" s="46"/>
      <c r="V131" s="206">
        <f t="shared" si="11"/>
        <v>0</v>
      </c>
      <c r="W131" s="149"/>
      <c r="X131" s="149"/>
      <c r="Y131" s="149"/>
      <c r="Z131" s="370">
        <f t="shared" si="12"/>
        <v>0</v>
      </c>
      <c r="AA131" s="38"/>
      <c r="AB131" s="191"/>
      <c r="AC131" s="149"/>
      <c r="AD131" s="168">
        <f t="shared" si="13"/>
        <v>0</v>
      </c>
      <c r="AE131" s="171">
        <f t="shared" si="14"/>
        <v>0</v>
      </c>
    </row>
    <row r="132" spans="1:31" ht="15" customHeight="1" x14ac:dyDescent="0.25">
      <c r="A132" s="65">
        <v>110</v>
      </c>
      <c r="B132" s="50" t="s">
        <v>95</v>
      </c>
      <c r="C132" s="57" t="s">
        <v>12</v>
      </c>
      <c r="D132" s="35"/>
      <c r="E132" s="35"/>
      <c r="F132" s="38"/>
      <c r="G132" s="35"/>
      <c r="H132" s="38"/>
      <c r="I132" s="49"/>
      <c r="J132" s="352">
        <f t="shared" si="15"/>
        <v>0</v>
      </c>
      <c r="K132" s="35"/>
      <c r="L132" s="38"/>
      <c r="M132" s="35"/>
      <c r="N132" s="38"/>
      <c r="O132" s="38"/>
      <c r="P132" s="49"/>
      <c r="Q132" s="38">
        <f t="shared" si="9"/>
        <v>0</v>
      </c>
      <c r="R132" s="38"/>
      <c r="S132" s="166">
        <f t="shared" si="10"/>
        <v>0</v>
      </c>
      <c r="T132" s="148"/>
      <c r="U132" s="35"/>
      <c r="V132" s="206">
        <f t="shared" si="11"/>
        <v>0</v>
      </c>
      <c r="W132" s="148"/>
      <c r="X132" s="148"/>
      <c r="Y132" s="148"/>
      <c r="Z132" s="370">
        <f t="shared" si="12"/>
        <v>0</v>
      </c>
      <c r="AA132" s="38"/>
      <c r="AB132" s="160"/>
      <c r="AC132" s="148"/>
      <c r="AD132" s="168">
        <f t="shared" si="13"/>
        <v>0</v>
      </c>
      <c r="AE132" s="171">
        <f t="shared" si="14"/>
        <v>0</v>
      </c>
    </row>
    <row r="133" spans="1:31" ht="15" customHeight="1" x14ac:dyDescent="0.25">
      <c r="A133" s="65">
        <v>111</v>
      </c>
      <c r="B133" s="50" t="s">
        <v>96</v>
      </c>
      <c r="C133" s="57" t="s">
        <v>12</v>
      </c>
      <c r="D133" s="35"/>
      <c r="E133" s="35"/>
      <c r="F133" s="38"/>
      <c r="G133" s="35"/>
      <c r="H133" s="38"/>
      <c r="I133" s="49"/>
      <c r="J133" s="352">
        <f t="shared" si="15"/>
        <v>0</v>
      </c>
      <c r="K133" s="35"/>
      <c r="L133" s="38"/>
      <c r="M133" s="35"/>
      <c r="N133" s="38"/>
      <c r="O133" s="38"/>
      <c r="P133" s="49"/>
      <c r="Q133" s="38">
        <f t="shared" si="9"/>
        <v>0</v>
      </c>
      <c r="R133" s="38"/>
      <c r="S133" s="166">
        <f t="shared" si="10"/>
        <v>0</v>
      </c>
      <c r="T133" s="148"/>
      <c r="U133" s="35"/>
      <c r="V133" s="206">
        <f t="shared" si="11"/>
        <v>0</v>
      </c>
      <c r="W133" s="148"/>
      <c r="X133" s="148"/>
      <c r="Y133" s="148"/>
      <c r="Z133" s="370">
        <f t="shared" si="12"/>
        <v>0</v>
      </c>
      <c r="AA133" s="38"/>
      <c r="AB133" s="160"/>
      <c r="AC133" s="148"/>
      <c r="AD133" s="168">
        <f t="shared" si="13"/>
        <v>0</v>
      </c>
      <c r="AE133" s="171">
        <f t="shared" si="14"/>
        <v>0</v>
      </c>
    </row>
    <row r="134" spans="1:31" ht="15" customHeight="1" x14ac:dyDescent="0.25">
      <c r="A134" s="65">
        <v>112</v>
      </c>
      <c r="B134" s="50" t="s">
        <v>97</v>
      </c>
      <c r="C134" s="57" t="s">
        <v>12</v>
      </c>
      <c r="D134" s="35"/>
      <c r="E134" s="35"/>
      <c r="F134" s="38"/>
      <c r="G134" s="35"/>
      <c r="H134" s="38"/>
      <c r="I134" s="49"/>
      <c r="J134" s="352">
        <f t="shared" si="15"/>
        <v>0</v>
      </c>
      <c r="K134" s="35"/>
      <c r="L134" s="38"/>
      <c r="M134" s="35"/>
      <c r="N134" s="38"/>
      <c r="O134" s="38"/>
      <c r="P134" s="49"/>
      <c r="Q134" s="38">
        <f t="shared" si="9"/>
        <v>0</v>
      </c>
      <c r="R134" s="38"/>
      <c r="S134" s="166">
        <f t="shared" si="10"/>
        <v>0</v>
      </c>
      <c r="T134" s="148"/>
      <c r="U134" s="35"/>
      <c r="V134" s="206">
        <f t="shared" si="11"/>
        <v>0</v>
      </c>
      <c r="W134" s="148"/>
      <c r="X134" s="148"/>
      <c r="Y134" s="148"/>
      <c r="Z134" s="370">
        <f t="shared" si="12"/>
        <v>0</v>
      </c>
      <c r="AA134" s="38"/>
      <c r="AB134" s="160"/>
      <c r="AC134" s="148"/>
      <c r="AD134" s="168">
        <f t="shared" si="13"/>
        <v>0</v>
      </c>
      <c r="AE134" s="171">
        <f t="shared" si="14"/>
        <v>0</v>
      </c>
    </row>
    <row r="135" spans="1:31" ht="15" customHeight="1" x14ac:dyDescent="0.25">
      <c r="A135" s="65">
        <v>113</v>
      </c>
      <c r="B135" s="50" t="s">
        <v>98</v>
      </c>
      <c r="C135" s="57" t="s">
        <v>12</v>
      </c>
      <c r="D135" s="35"/>
      <c r="E135" s="35"/>
      <c r="F135" s="38"/>
      <c r="G135" s="35"/>
      <c r="H135" s="38"/>
      <c r="I135" s="49"/>
      <c r="J135" s="352">
        <f t="shared" ref="J135:J148" si="16">(I135+H135+G135+F135+E135)*$J$5</f>
        <v>0</v>
      </c>
      <c r="K135" s="35"/>
      <c r="L135" s="38"/>
      <c r="M135" s="35"/>
      <c r="N135" s="38"/>
      <c r="O135" s="38"/>
      <c r="P135" s="49"/>
      <c r="Q135" s="38">
        <f t="shared" si="9"/>
        <v>0</v>
      </c>
      <c r="R135" s="38"/>
      <c r="S135" s="166">
        <f t="shared" si="10"/>
        <v>0</v>
      </c>
      <c r="T135" s="148"/>
      <c r="U135" s="35"/>
      <c r="V135" s="206">
        <f t="shared" si="11"/>
        <v>0</v>
      </c>
      <c r="W135" s="148"/>
      <c r="X135" s="148"/>
      <c r="Y135" s="148"/>
      <c r="Z135" s="370">
        <f t="shared" si="12"/>
        <v>0</v>
      </c>
      <c r="AA135" s="38"/>
      <c r="AB135" s="160"/>
      <c r="AC135" s="148"/>
      <c r="AD135" s="168">
        <f t="shared" si="13"/>
        <v>0</v>
      </c>
      <c r="AE135" s="171">
        <f t="shared" si="14"/>
        <v>0</v>
      </c>
    </row>
    <row r="136" spans="1:31" ht="15" customHeight="1" x14ac:dyDescent="0.25">
      <c r="A136" s="65">
        <v>114</v>
      </c>
      <c r="B136" s="50" t="s">
        <v>99</v>
      </c>
      <c r="C136" s="57" t="s">
        <v>12</v>
      </c>
      <c r="D136" s="35"/>
      <c r="E136" s="35"/>
      <c r="F136" s="38"/>
      <c r="G136" s="35"/>
      <c r="H136" s="38"/>
      <c r="I136" s="49"/>
      <c r="J136" s="352">
        <f t="shared" si="16"/>
        <v>0</v>
      </c>
      <c r="K136" s="35"/>
      <c r="L136" s="38"/>
      <c r="M136" s="35"/>
      <c r="N136" s="38"/>
      <c r="O136" s="38"/>
      <c r="P136" s="49"/>
      <c r="Q136" s="38">
        <f t="shared" ref="Q136:Q148" si="17">(K136+L136+M136+N136+O136)*$Q$5</f>
        <v>0</v>
      </c>
      <c r="R136" s="38"/>
      <c r="S136" s="166">
        <f t="shared" ref="S136:S148" si="18">R136+Q136</f>
        <v>0</v>
      </c>
      <c r="T136" s="148"/>
      <c r="U136" s="35"/>
      <c r="V136" s="206">
        <f t="shared" ref="V136:V148" si="19">(U136+T136)*$V$5</f>
        <v>0</v>
      </c>
      <c r="W136" s="148"/>
      <c r="X136" s="148"/>
      <c r="Y136" s="148"/>
      <c r="Z136" s="370">
        <f t="shared" ref="Z136:Z148" si="20">(Y136+X136+W136)*$Z$5</f>
        <v>0</v>
      </c>
      <c r="AA136" s="38"/>
      <c r="AB136" s="160"/>
      <c r="AC136" s="148"/>
      <c r="AD136" s="168">
        <f t="shared" ref="AD136:AD148" si="21">(AC136+AB136+AA136)*$AD$5</f>
        <v>0</v>
      </c>
      <c r="AE136" s="171">
        <f t="shared" ref="AE136:AE148" si="22">J136+S136+V136+AD136</f>
        <v>0</v>
      </c>
    </row>
    <row r="137" spans="1:31" x14ac:dyDescent="0.25">
      <c r="A137" s="45"/>
      <c r="B137" s="57" t="s">
        <v>100</v>
      </c>
      <c r="C137" s="35"/>
      <c r="D137" s="35"/>
      <c r="E137" s="35"/>
      <c r="F137" s="38"/>
      <c r="G137" s="35"/>
      <c r="H137" s="38"/>
      <c r="I137" s="35"/>
      <c r="J137" s="352">
        <f t="shared" si="16"/>
        <v>0</v>
      </c>
      <c r="K137" s="35"/>
      <c r="L137" s="38"/>
      <c r="M137" s="35"/>
      <c r="N137" s="38"/>
      <c r="O137" s="38"/>
      <c r="P137" s="35"/>
      <c r="Q137" s="38">
        <f t="shared" si="17"/>
        <v>0</v>
      </c>
      <c r="R137" s="38"/>
      <c r="S137" s="166">
        <f t="shared" si="18"/>
        <v>0</v>
      </c>
      <c r="T137" s="148"/>
      <c r="U137" s="35"/>
      <c r="V137" s="206">
        <f t="shared" si="19"/>
        <v>0</v>
      </c>
      <c r="W137" s="53"/>
      <c r="X137" s="53"/>
      <c r="Y137" s="148"/>
      <c r="Z137" s="370">
        <f t="shared" si="20"/>
        <v>0</v>
      </c>
      <c r="AA137" s="38"/>
      <c r="AB137" s="158"/>
      <c r="AC137" s="53"/>
      <c r="AD137" s="168">
        <f t="shared" si="21"/>
        <v>0</v>
      </c>
      <c r="AE137" s="171">
        <f t="shared" si="22"/>
        <v>0</v>
      </c>
    </row>
    <row r="138" spans="1:31" x14ac:dyDescent="0.25">
      <c r="A138" s="428">
        <v>115</v>
      </c>
      <c r="B138" s="427" t="s">
        <v>299</v>
      </c>
      <c r="C138" s="426" t="s">
        <v>82</v>
      </c>
      <c r="D138" s="35"/>
      <c r="E138" s="35"/>
      <c r="F138" s="38"/>
      <c r="G138" s="35"/>
      <c r="H138" s="38"/>
      <c r="I138" s="35"/>
      <c r="J138" s="352">
        <f t="shared" si="16"/>
        <v>0</v>
      </c>
      <c r="K138" s="35"/>
      <c r="L138" s="38"/>
      <c r="M138" s="35"/>
      <c r="N138" s="38"/>
      <c r="O138" s="38"/>
      <c r="P138" s="35"/>
      <c r="Q138" s="38">
        <f t="shared" si="17"/>
        <v>0</v>
      </c>
      <c r="R138" s="38"/>
      <c r="S138" s="166">
        <f t="shared" si="18"/>
        <v>0</v>
      </c>
      <c r="T138" s="148"/>
      <c r="U138" s="35"/>
      <c r="V138" s="206"/>
      <c r="W138" s="53"/>
      <c r="X138" s="53"/>
      <c r="Y138" s="148"/>
      <c r="Z138" s="370"/>
      <c r="AA138" s="38"/>
      <c r="AB138" s="158"/>
      <c r="AC138" s="53"/>
      <c r="AD138" s="168"/>
      <c r="AE138" s="171">
        <f t="shared" si="22"/>
        <v>0</v>
      </c>
    </row>
    <row r="139" spans="1:31" x14ac:dyDescent="0.25">
      <c r="A139" s="245">
        <v>116</v>
      </c>
      <c r="B139" s="261" t="s">
        <v>86</v>
      </c>
      <c r="C139" s="61" t="s">
        <v>12</v>
      </c>
      <c r="D139" s="18"/>
      <c r="E139" s="127"/>
      <c r="F139" s="18"/>
      <c r="G139" s="127"/>
      <c r="H139" s="35"/>
      <c r="I139" s="127"/>
      <c r="J139" s="352">
        <f t="shared" si="16"/>
        <v>0</v>
      </c>
      <c r="K139" s="127"/>
      <c r="L139" s="18"/>
      <c r="M139" s="127"/>
      <c r="N139" s="35"/>
      <c r="O139" s="35"/>
      <c r="P139" s="127"/>
      <c r="Q139" s="38">
        <f t="shared" si="17"/>
        <v>0</v>
      </c>
      <c r="R139" s="38"/>
      <c r="S139" s="166">
        <f t="shared" si="18"/>
        <v>0</v>
      </c>
      <c r="T139" s="127"/>
      <c r="U139" s="35"/>
      <c r="V139" s="206">
        <f t="shared" si="19"/>
        <v>0</v>
      </c>
      <c r="W139" s="35"/>
      <c r="X139" s="35"/>
      <c r="Y139" s="127"/>
      <c r="Z139" s="370">
        <f t="shared" si="20"/>
        <v>0</v>
      </c>
      <c r="AA139" s="38"/>
      <c r="AB139" s="158"/>
      <c r="AC139" s="18"/>
      <c r="AD139" s="168">
        <f t="shared" si="21"/>
        <v>0</v>
      </c>
      <c r="AE139" s="171">
        <f t="shared" si="22"/>
        <v>0</v>
      </c>
    </row>
    <row r="140" spans="1:31" ht="18" customHeight="1" x14ac:dyDescent="0.25">
      <c r="A140" s="428">
        <v>117</v>
      </c>
      <c r="B140" s="262" t="s">
        <v>239</v>
      </c>
      <c r="C140" s="63" t="s">
        <v>82</v>
      </c>
      <c r="D140" s="18"/>
      <c r="E140" s="127"/>
      <c r="F140" s="18"/>
      <c r="G140" s="127"/>
      <c r="H140" s="35"/>
      <c r="I140" s="127"/>
      <c r="J140" s="352">
        <f t="shared" si="16"/>
        <v>0</v>
      </c>
      <c r="K140" s="127"/>
      <c r="L140" s="18"/>
      <c r="M140" s="127"/>
      <c r="N140" s="35"/>
      <c r="O140" s="35"/>
      <c r="P140" s="127"/>
      <c r="Q140" s="38">
        <f t="shared" si="17"/>
        <v>0</v>
      </c>
      <c r="R140" s="38"/>
      <c r="S140" s="166">
        <f t="shared" si="18"/>
        <v>0</v>
      </c>
      <c r="T140" s="127"/>
      <c r="U140" s="35"/>
      <c r="V140" s="206">
        <f t="shared" si="19"/>
        <v>0</v>
      </c>
      <c r="W140" s="35"/>
      <c r="X140" s="35"/>
      <c r="Y140" s="127"/>
      <c r="Z140" s="370">
        <f t="shared" si="20"/>
        <v>0</v>
      </c>
      <c r="AA140" s="38"/>
      <c r="AB140" s="18"/>
      <c r="AC140" s="18"/>
      <c r="AD140" s="168">
        <f t="shared" si="21"/>
        <v>0</v>
      </c>
      <c r="AE140" s="171">
        <f t="shared" si="22"/>
        <v>0</v>
      </c>
    </row>
    <row r="141" spans="1:31" x14ac:dyDescent="0.25">
      <c r="A141" s="245">
        <v>118</v>
      </c>
      <c r="B141" s="261" t="s">
        <v>231</v>
      </c>
      <c r="C141" s="61" t="s">
        <v>12</v>
      </c>
      <c r="D141" s="18"/>
      <c r="E141" s="127"/>
      <c r="F141" s="18"/>
      <c r="G141" s="127"/>
      <c r="H141" s="35"/>
      <c r="I141" s="127"/>
      <c r="J141" s="352">
        <f t="shared" si="16"/>
        <v>0</v>
      </c>
      <c r="K141" s="127"/>
      <c r="L141" s="18"/>
      <c r="M141" s="127"/>
      <c r="N141" s="35"/>
      <c r="O141" s="35"/>
      <c r="P141" s="127"/>
      <c r="Q141" s="38">
        <f t="shared" si="17"/>
        <v>0</v>
      </c>
      <c r="R141" s="38"/>
      <c r="S141" s="166">
        <f t="shared" si="18"/>
        <v>0</v>
      </c>
      <c r="T141" s="127"/>
      <c r="U141" s="35"/>
      <c r="V141" s="206">
        <f t="shared" si="19"/>
        <v>0</v>
      </c>
      <c r="W141" s="35"/>
      <c r="X141" s="35"/>
      <c r="Y141" s="127"/>
      <c r="Z141" s="370">
        <f t="shared" si="20"/>
        <v>0</v>
      </c>
      <c r="AA141" s="38"/>
      <c r="AB141" s="158"/>
      <c r="AC141" s="18"/>
      <c r="AD141" s="168">
        <f t="shared" si="21"/>
        <v>0</v>
      </c>
      <c r="AE141" s="171">
        <f t="shared" si="22"/>
        <v>0</v>
      </c>
    </row>
    <row r="142" spans="1:31" x14ac:dyDescent="0.25">
      <c r="A142" s="428">
        <v>119</v>
      </c>
      <c r="B142" s="261" t="s">
        <v>212</v>
      </c>
      <c r="C142" s="61" t="s">
        <v>12</v>
      </c>
      <c r="D142" s="18"/>
      <c r="E142" s="127"/>
      <c r="F142" s="18"/>
      <c r="G142" s="127"/>
      <c r="H142" s="35"/>
      <c r="I142" s="127"/>
      <c r="J142" s="352">
        <f t="shared" si="16"/>
        <v>0</v>
      </c>
      <c r="K142" s="127"/>
      <c r="L142" s="18"/>
      <c r="M142" s="127"/>
      <c r="N142" s="35"/>
      <c r="O142" s="35"/>
      <c r="P142" s="127"/>
      <c r="Q142" s="38">
        <f t="shared" si="17"/>
        <v>0</v>
      </c>
      <c r="R142" s="38"/>
      <c r="S142" s="166">
        <f t="shared" si="18"/>
        <v>0</v>
      </c>
      <c r="T142" s="127"/>
      <c r="U142" s="35"/>
      <c r="V142" s="206">
        <f t="shared" si="19"/>
        <v>0</v>
      </c>
      <c r="W142" s="35"/>
      <c r="X142" s="18"/>
      <c r="Y142" s="127"/>
      <c r="Z142" s="370">
        <f t="shared" si="20"/>
        <v>0</v>
      </c>
      <c r="AA142" s="38"/>
      <c r="AB142" s="158"/>
      <c r="AC142" s="18"/>
      <c r="AD142" s="168">
        <f t="shared" si="21"/>
        <v>0</v>
      </c>
      <c r="AE142" s="171">
        <f t="shared" si="22"/>
        <v>0</v>
      </c>
    </row>
    <row r="143" spans="1:31" ht="15" customHeight="1" x14ac:dyDescent="0.25">
      <c r="A143" s="245">
        <v>120</v>
      </c>
      <c r="B143" s="22" t="s">
        <v>19</v>
      </c>
      <c r="C143" s="23" t="s">
        <v>12</v>
      </c>
      <c r="D143" s="35"/>
      <c r="E143" s="18"/>
      <c r="F143" s="21"/>
      <c r="G143" s="35"/>
      <c r="H143" s="36"/>
      <c r="I143" s="35"/>
      <c r="J143" s="352">
        <f t="shared" si="16"/>
        <v>0</v>
      </c>
      <c r="K143" s="18"/>
      <c r="L143" s="21"/>
      <c r="M143" s="35"/>
      <c r="N143" s="36"/>
      <c r="O143" s="36"/>
      <c r="P143" s="35"/>
      <c r="Q143" s="38">
        <f t="shared" si="17"/>
        <v>0</v>
      </c>
      <c r="R143" s="38"/>
      <c r="S143" s="166">
        <f t="shared" si="18"/>
        <v>0</v>
      </c>
      <c r="T143" s="36"/>
      <c r="U143" s="35"/>
      <c r="V143" s="206">
        <f t="shared" si="19"/>
        <v>0</v>
      </c>
      <c r="W143" s="35"/>
      <c r="X143" s="38"/>
      <c r="Y143" s="36"/>
      <c r="Z143" s="370">
        <f t="shared" si="20"/>
        <v>0</v>
      </c>
      <c r="AA143" s="38"/>
      <c r="AB143" s="158"/>
      <c r="AC143" s="35"/>
      <c r="AD143" s="168">
        <f t="shared" si="21"/>
        <v>0</v>
      </c>
      <c r="AE143" s="171">
        <f t="shared" si="22"/>
        <v>0</v>
      </c>
    </row>
    <row r="144" spans="1:31" ht="21" customHeight="1" x14ac:dyDescent="0.25">
      <c r="A144" s="428">
        <v>121</v>
      </c>
      <c r="B144" s="261" t="s">
        <v>233</v>
      </c>
      <c r="C144" s="61" t="s">
        <v>82</v>
      </c>
      <c r="D144" s="18"/>
      <c r="E144" s="127"/>
      <c r="F144" s="21"/>
      <c r="G144" s="128"/>
      <c r="H144" s="36"/>
      <c r="I144" s="127"/>
      <c r="J144" s="352">
        <f t="shared" si="16"/>
        <v>0</v>
      </c>
      <c r="K144" s="127"/>
      <c r="L144" s="21"/>
      <c r="M144" s="128"/>
      <c r="N144" s="36"/>
      <c r="O144" s="36"/>
      <c r="P144" s="127"/>
      <c r="Q144" s="38">
        <f t="shared" si="17"/>
        <v>0</v>
      </c>
      <c r="R144" s="38"/>
      <c r="S144" s="166">
        <f t="shared" si="18"/>
        <v>0</v>
      </c>
      <c r="T144" s="36"/>
      <c r="U144" s="35"/>
      <c r="V144" s="206">
        <f t="shared" si="19"/>
        <v>0</v>
      </c>
      <c r="W144" s="35"/>
      <c r="X144" s="38"/>
      <c r="Y144" s="36"/>
      <c r="Z144" s="370">
        <f t="shared" si="20"/>
        <v>0</v>
      </c>
      <c r="AA144" s="38"/>
      <c r="AB144" s="158"/>
      <c r="AC144" s="18"/>
      <c r="AD144" s="168">
        <f t="shared" si="21"/>
        <v>0</v>
      </c>
      <c r="AE144" s="171">
        <f t="shared" si="22"/>
        <v>0</v>
      </c>
    </row>
    <row r="145" spans="1:31" ht="15" customHeight="1" x14ac:dyDescent="0.25">
      <c r="A145" s="245">
        <v>122</v>
      </c>
      <c r="B145" s="261" t="s">
        <v>234</v>
      </c>
      <c r="C145" s="61" t="s">
        <v>82</v>
      </c>
      <c r="D145" s="18"/>
      <c r="E145" s="127"/>
      <c r="F145" s="18"/>
      <c r="G145" s="128"/>
      <c r="H145" s="35"/>
      <c r="I145" s="127"/>
      <c r="J145" s="352">
        <f t="shared" si="16"/>
        <v>0</v>
      </c>
      <c r="K145" s="127"/>
      <c r="L145" s="18"/>
      <c r="M145" s="128"/>
      <c r="N145" s="35"/>
      <c r="O145" s="43"/>
      <c r="P145" s="127"/>
      <c r="Q145" s="38">
        <f t="shared" si="17"/>
        <v>0</v>
      </c>
      <c r="R145" s="38"/>
      <c r="S145" s="166">
        <f t="shared" si="18"/>
        <v>0</v>
      </c>
      <c r="T145" s="35"/>
      <c r="U145" s="35"/>
      <c r="V145" s="206">
        <f t="shared" si="19"/>
        <v>0</v>
      </c>
      <c r="W145" s="35"/>
      <c r="X145" s="18"/>
      <c r="Y145" s="35"/>
      <c r="Z145" s="370">
        <f t="shared" si="20"/>
        <v>0</v>
      </c>
      <c r="AA145" s="38"/>
      <c r="AB145" s="158"/>
      <c r="AC145" s="18"/>
      <c r="AD145" s="168">
        <f t="shared" si="21"/>
        <v>0</v>
      </c>
      <c r="AE145" s="171">
        <f t="shared" si="22"/>
        <v>0</v>
      </c>
    </row>
    <row r="146" spans="1:31" ht="21" customHeight="1" x14ac:dyDescent="0.25">
      <c r="A146" s="428">
        <v>123</v>
      </c>
      <c r="B146" s="261" t="s">
        <v>241</v>
      </c>
      <c r="C146" s="61" t="s">
        <v>82</v>
      </c>
      <c r="D146" s="18"/>
      <c r="E146" s="127"/>
      <c r="F146" s="18"/>
      <c r="G146" s="128"/>
      <c r="H146" s="35"/>
      <c r="I146" s="127"/>
      <c r="J146" s="352">
        <f t="shared" si="16"/>
        <v>0</v>
      </c>
      <c r="K146" s="127"/>
      <c r="L146" s="18"/>
      <c r="M146" s="128"/>
      <c r="N146" s="35"/>
      <c r="O146" s="43"/>
      <c r="P146" s="127"/>
      <c r="Q146" s="38">
        <f t="shared" si="17"/>
        <v>0</v>
      </c>
      <c r="R146" s="38"/>
      <c r="S146" s="166">
        <f t="shared" si="18"/>
        <v>0</v>
      </c>
      <c r="T146" s="127"/>
      <c r="U146" s="35"/>
      <c r="V146" s="206">
        <f t="shared" si="19"/>
        <v>0</v>
      </c>
      <c r="W146" s="35"/>
      <c r="X146" s="18"/>
      <c r="Y146" s="127"/>
      <c r="Z146" s="370">
        <f t="shared" si="20"/>
        <v>0</v>
      </c>
      <c r="AA146" s="38"/>
      <c r="AB146" s="158"/>
      <c r="AC146" s="18"/>
      <c r="AD146" s="168">
        <f t="shared" si="21"/>
        <v>0</v>
      </c>
      <c r="AE146" s="171">
        <f t="shared" si="22"/>
        <v>0</v>
      </c>
    </row>
    <row r="147" spans="1:31" ht="22.5" x14ac:dyDescent="0.25">
      <c r="A147" s="245">
        <v>124</v>
      </c>
      <c r="B147" s="261" t="s">
        <v>235</v>
      </c>
      <c r="C147" s="61" t="s">
        <v>82</v>
      </c>
      <c r="D147" s="18"/>
      <c r="E147" s="127"/>
      <c r="F147" s="18"/>
      <c r="G147" s="127"/>
      <c r="H147" s="35"/>
      <c r="I147" s="127"/>
      <c r="J147" s="352">
        <f t="shared" si="16"/>
        <v>0</v>
      </c>
      <c r="K147" s="127"/>
      <c r="L147" s="18"/>
      <c r="M147" s="127"/>
      <c r="N147" s="35"/>
      <c r="O147" s="35"/>
      <c r="P147" s="127"/>
      <c r="Q147" s="38">
        <f t="shared" si="17"/>
        <v>0</v>
      </c>
      <c r="R147" s="38"/>
      <c r="S147" s="166">
        <f t="shared" si="18"/>
        <v>0</v>
      </c>
      <c r="T147" s="127"/>
      <c r="U147" s="35"/>
      <c r="V147" s="206">
        <f t="shared" si="19"/>
        <v>0</v>
      </c>
      <c r="W147" s="35"/>
      <c r="X147" s="35"/>
      <c r="Y147" s="127"/>
      <c r="Z147" s="370">
        <f t="shared" si="20"/>
        <v>0</v>
      </c>
      <c r="AA147" s="38"/>
      <c r="AB147" s="158"/>
      <c r="AC147" s="18"/>
      <c r="AD147" s="168">
        <f t="shared" si="21"/>
        <v>0</v>
      </c>
      <c r="AE147" s="171">
        <f t="shared" si="22"/>
        <v>0</v>
      </c>
    </row>
    <row r="148" spans="1:31" x14ac:dyDescent="0.25">
      <c r="A148" s="428">
        <v>125</v>
      </c>
      <c r="B148" s="261" t="s">
        <v>211</v>
      </c>
      <c r="C148" s="61" t="s">
        <v>82</v>
      </c>
      <c r="D148" s="18"/>
      <c r="E148" s="127"/>
      <c r="F148" s="18"/>
      <c r="G148" s="127"/>
      <c r="H148" s="35"/>
      <c r="I148" s="127"/>
      <c r="J148" s="352">
        <f t="shared" si="16"/>
        <v>0</v>
      </c>
      <c r="K148" s="127"/>
      <c r="L148" s="18"/>
      <c r="M148" s="127"/>
      <c r="N148" s="35"/>
      <c r="O148" s="35"/>
      <c r="P148" s="127"/>
      <c r="Q148" s="38">
        <f t="shared" si="17"/>
        <v>0</v>
      </c>
      <c r="R148" s="38"/>
      <c r="S148" s="166">
        <f t="shared" si="18"/>
        <v>0</v>
      </c>
      <c r="T148" s="127"/>
      <c r="U148" s="35"/>
      <c r="V148" s="206">
        <f t="shared" si="19"/>
        <v>0</v>
      </c>
      <c r="W148" s="35"/>
      <c r="X148" s="35"/>
      <c r="Y148" s="127"/>
      <c r="Z148" s="370">
        <f t="shared" si="20"/>
        <v>0</v>
      </c>
      <c r="AA148" s="158"/>
      <c r="AB148" s="158"/>
      <c r="AC148" s="18"/>
      <c r="AD148" s="168">
        <f t="shared" si="21"/>
        <v>0</v>
      </c>
      <c r="AE148" s="171">
        <f t="shared" si="22"/>
        <v>0</v>
      </c>
    </row>
    <row r="149" spans="1:31" x14ac:dyDescent="0.25">
      <c r="F149" s="157"/>
    </row>
  </sheetData>
  <mergeCells count="17">
    <mergeCell ref="AB3:AB4"/>
    <mergeCell ref="AC3:AC4"/>
    <mergeCell ref="AE2:AE4"/>
    <mergeCell ref="A1:AD1"/>
    <mergeCell ref="AA2:AC2"/>
    <mergeCell ref="J2:J4"/>
    <mergeCell ref="AD2:AD4"/>
    <mergeCell ref="D2:I2"/>
    <mergeCell ref="T2:U2"/>
    <mergeCell ref="V2:V4"/>
    <mergeCell ref="S2:S4"/>
    <mergeCell ref="K2:P2"/>
    <mergeCell ref="Z2:Z4"/>
    <mergeCell ref="W2:Y2"/>
    <mergeCell ref="Q2:Q4"/>
    <mergeCell ref="R2:R4"/>
    <mergeCell ref="AA3:AA4"/>
  </mergeCells>
  <pageMargins left="0" right="0" top="0" bottom="0" header="0.31496062992125984" footer="0.31496062992125984"/>
  <pageSetup paperSize="9" scale="7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8"/>
  <sheetViews>
    <sheetView zoomScaleNormal="100" workbookViewId="0">
      <pane xSplit="3" ySplit="5" topLeftCell="E6" activePane="bottomRight" state="frozen"/>
      <selection activeCell="A3" sqref="A3"/>
      <selection pane="topRight" activeCell="D3" sqref="D3"/>
      <selection pane="bottomLeft" activeCell="A9" sqref="A9"/>
      <selection pane="bottomRight" activeCell="AA11" sqref="AA11"/>
    </sheetView>
  </sheetViews>
  <sheetFormatPr defaultRowHeight="15" x14ac:dyDescent="0.25"/>
  <cols>
    <col min="1" max="1" width="4.5703125" customWidth="1"/>
    <col min="2" max="2" width="23.28515625" style="273" customWidth="1"/>
    <col min="3" max="3" width="4.140625" customWidth="1"/>
    <col min="4" max="4" width="8.42578125" hidden="1" customWidth="1"/>
    <col min="5" max="9" width="8.42578125" customWidth="1"/>
    <col min="10" max="10" width="8.42578125" hidden="1" customWidth="1"/>
    <col min="11" max="14" width="8.42578125" customWidth="1"/>
    <col min="15" max="15" width="8.42578125" hidden="1" customWidth="1"/>
    <col min="16" max="16" width="8.42578125" customWidth="1"/>
    <col min="17" max="17" width="9" hidden="1" customWidth="1"/>
    <col min="18" max="18" width="8.42578125" customWidth="1"/>
    <col min="19" max="19" width="9" customWidth="1"/>
    <col min="20" max="21" width="8.42578125" customWidth="1"/>
    <col min="22" max="22" width="9" hidden="1" customWidth="1"/>
    <col min="23" max="25" width="8.42578125" hidden="1" customWidth="1"/>
    <col min="26" max="26" width="12" customWidth="1"/>
    <col min="27" max="29" width="8.42578125" customWidth="1"/>
    <col min="30" max="30" width="18" style="169" customWidth="1"/>
  </cols>
  <sheetData>
    <row r="1" spans="1:30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</row>
    <row r="2" spans="1:30" ht="24.75" customHeight="1" x14ac:dyDescent="0.25">
      <c r="A2" s="1"/>
      <c r="B2" s="265"/>
      <c r="C2" s="2"/>
      <c r="D2" s="462" t="s">
        <v>276</v>
      </c>
      <c r="E2" s="462"/>
      <c r="F2" s="462"/>
      <c r="G2" s="462"/>
      <c r="H2" s="462"/>
      <c r="I2" s="453" t="s">
        <v>124</v>
      </c>
      <c r="J2" s="474" t="s">
        <v>367</v>
      </c>
      <c r="K2" s="474"/>
      <c r="L2" s="474"/>
      <c r="M2" s="474"/>
      <c r="N2" s="474"/>
      <c r="O2" s="474"/>
      <c r="P2" s="475" t="s">
        <v>326</v>
      </c>
      <c r="Q2" s="511"/>
      <c r="R2" s="456" t="s">
        <v>124</v>
      </c>
      <c r="S2" s="473" t="s">
        <v>349</v>
      </c>
      <c r="T2" s="473"/>
      <c r="U2" s="489" t="s">
        <v>124</v>
      </c>
      <c r="V2" s="537" t="s">
        <v>351</v>
      </c>
      <c r="W2" s="538"/>
      <c r="X2" s="539"/>
      <c r="Y2" s="479" t="s">
        <v>124</v>
      </c>
      <c r="Z2" s="466" t="s">
        <v>373</v>
      </c>
      <c r="AA2" s="466"/>
      <c r="AB2" s="466"/>
      <c r="AC2" s="467" t="s">
        <v>124</v>
      </c>
      <c r="AD2" s="487" t="s">
        <v>144</v>
      </c>
    </row>
    <row r="3" spans="1:30" s="34" customFormat="1" ht="56.25" x14ac:dyDescent="0.25">
      <c r="A3" s="6"/>
      <c r="B3" s="64" t="s">
        <v>135</v>
      </c>
      <c r="C3" s="8"/>
      <c r="D3" s="403"/>
      <c r="E3" s="398" t="s">
        <v>335</v>
      </c>
      <c r="F3" s="398" t="s">
        <v>176</v>
      </c>
      <c r="G3" s="398" t="s">
        <v>270</v>
      </c>
      <c r="H3" s="403" t="s">
        <v>147</v>
      </c>
      <c r="I3" s="454"/>
      <c r="J3" s="211"/>
      <c r="K3" s="211" t="s">
        <v>335</v>
      </c>
      <c r="L3" s="211" t="s">
        <v>327</v>
      </c>
      <c r="M3" s="211" t="s">
        <v>270</v>
      </c>
      <c r="N3" s="42" t="s">
        <v>147</v>
      </c>
      <c r="O3" s="406"/>
      <c r="P3" s="495"/>
      <c r="Q3" s="512"/>
      <c r="R3" s="502"/>
      <c r="S3" s="202" t="s">
        <v>264</v>
      </c>
      <c r="T3" s="338" t="s">
        <v>181</v>
      </c>
      <c r="U3" s="490"/>
      <c r="V3" s="364" t="s">
        <v>348</v>
      </c>
      <c r="W3" s="364" t="s">
        <v>338</v>
      </c>
      <c r="X3" s="365" t="s">
        <v>148</v>
      </c>
      <c r="Y3" s="480"/>
      <c r="Z3" s="451" t="s">
        <v>395</v>
      </c>
      <c r="AA3" s="451" t="s">
        <v>88</v>
      </c>
      <c r="AB3" s="451" t="s">
        <v>149</v>
      </c>
      <c r="AC3" s="457"/>
      <c r="AD3" s="488"/>
    </row>
    <row r="4" spans="1:30" x14ac:dyDescent="0.25">
      <c r="A4" s="6"/>
      <c r="B4" s="266" t="s">
        <v>4</v>
      </c>
      <c r="C4" s="8"/>
      <c r="D4" s="351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455"/>
      <c r="J4" s="357" t="s">
        <v>243</v>
      </c>
      <c r="K4" s="153" t="s">
        <v>243</v>
      </c>
      <c r="L4" s="357" t="s">
        <v>243</v>
      </c>
      <c r="M4" s="153" t="s">
        <v>243</v>
      </c>
      <c r="N4" s="153" t="s">
        <v>243</v>
      </c>
      <c r="O4" s="442"/>
      <c r="P4" s="496"/>
      <c r="Q4" s="513"/>
      <c r="R4" s="503"/>
      <c r="S4" s="204" t="s">
        <v>243</v>
      </c>
      <c r="T4" s="207" t="s">
        <v>243</v>
      </c>
      <c r="U4" s="491"/>
      <c r="V4" s="366" t="s">
        <v>243</v>
      </c>
      <c r="W4" s="367" t="s">
        <v>243</v>
      </c>
      <c r="X4" s="367" t="s">
        <v>243</v>
      </c>
      <c r="Y4" s="481"/>
      <c r="Z4" s="452"/>
      <c r="AA4" s="452"/>
      <c r="AB4" s="452"/>
      <c r="AC4" s="458"/>
      <c r="AD4" s="488"/>
    </row>
    <row r="5" spans="1:30" x14ac:dyDescent="0.25">
      <c r="A5" s="10"/>
      <c r="B5" s="267" t="s">
        <v>5</v>
      </c>
      <c r="C5" s="11"/>
      <c r="D5" s="404"/>
      <c r="E5" s="404" t="s">
        <v>177</v>
      </c>
      <c r="F5" s="404" t="s">
        <v>169</v>
      </c>
      <c r="G5" s="404" t="s">
        <v>6</v>
      </c>
      <c r="H5" s="404" t="s">
        <v>334</v>
      </c>
      <c r="I5" s="196">
        <v>1</v>
      </c>
      <c r="J5" s="358"/>
      <c r="K5" s="395" t="s">
        <v>177</v>
      </c>
      <c r="L5" s="395" t="s">
        <v>6</v>
      </c>
      <c r="M5" s="395" t="s">
        <v>6</v>
      </c>
      <c r="N5" s="395" t="s">
        <v>248</v>
      </c>
      <c r="O5" s="443"/>
      <c r="P5" s="195" t="s">
        <v>259</v>
      </c>
      <c r="Q5" s="195"/>
      <c r="R5" s="349">
        <f>Q5+P5</f>
        <v>1</v>
      </c>
      <c r="S5" s="215" t="s">
        <v>125</v>
      </c>
      <c r="T5" s="205" t="s">
        <v>6</v>
      </c>
      <c r="U5" s="196">
        <v>1</v>
      </c>
      <c r="V5" s="368" t="s">
        <v>114</v>
      </c>
      <c r="W5" s="369" t="s">
        <v>6</v>
      </c>
      <c r="X5" s="369" t="s">
        <v>9</v>
      </c>
      <c r="Y5" s="196">
        <v>0</v>
      </c>
      <c r="Z5" s="154" t="s">
        <v>396</v>
      </c>
      <c r="AA5" s="154" t="s">
        <v>159</v>
      </c>
      <c r="AB5" s="154" t="s">
        <v>9</v>
      </c>
      <c r="AC5" s="195" t="s">
        <v>259</v>
      </c>
      <c r="AD5" s="177">
        <f>I5+R5+U5+Y5+AC5</f>
        <v>4</v>
      </c>
    </row>
    <row r="6" spans="1:30" x14ac:dyDescent="0.25">
      <c r="A6" s="6"/>
      <c r="B6" s="64" t="s">
        <v>197</v>
      </c>
      <c r="C6" s="52"/>
      <c r="D6" s="32"/>
      <c r="E6" s="13"/>
      <c r="F6" s="33"/>
      <c r="G6" s="33"/>
      <c r="H6" s="33"/>
      <c r="I6" s="33"/>
      <c r="J6" s="33"/>
      <c r="K6" s="13"/>
      <c r="L6" s="33"/>
      <c r="M6" s="33"/>
      <c r="N6" s="33"/>
      <c r="O6" s="33"/>
      <c r="P6" s="147"/>
      <c r="Q6" s="147"/>
      <c r="R6" s="33"/>
      <c r="S6" s="33"/>
      <c r="T6" s="33"/>
      <c r="U6" s="33"/>
      <c r="V6" s="33"/>
      <c r="W6" s="33"/>
      <c r="X6" s="33"/>
      <c r="Y6" s="33"/>
      <c r="Z6" s="33"/>
      <c r="AA6" s="147"/>
      <c r="AB6" s="147"/>
      <c r="AC6" s="147"/>
      <c r="AD6" s="170"/>
    </row>
    <row r="7" spans="1:30" x14ac:dyDescent="0.25">
      <c r="A7" s="15">
        <v>1</v>
      </c>
      <c r="B7" s="16" t="s">
        <v>11</v>
      </c>
      <c r="C7" s="17" t="s">
        <v>12</v>
      </c>
      <c r="D7" s="38"/>
      <c r="E7" s="144"/>
      <c r="F7" s="38"/>
      <c r="G7" s="38"/>
      <c r="H7" s="38"/>
      <c r="I7" s="352">
        <f>(H7+G7+F7+E7+D7)*$I$5</f>
        <v>0</v>
      </c>
      <c r="J7" s="38"/>
      <c r="K7" s="144"/>
      <c r="L7" s="38"/>
      <c r="M7" s="38"/>
      <c r="N7" s="38"/>
      <c r="O7" s="38"/>
      <c r="P7" s="38">
        <f>(J7+K7+L7+M7+N7)*$P$5</f>
        <v>0</v>
      </c>
      <c r="Q7" s="38"/>
      <c r="R7" s="166">
        <f>Q7+P7</f>
        <v>0</v>
      </c>
      <c r="S7" s="38"/>
      <c r="T7" s="38"/>
      <c r="U7" s="206">
        <f>(T7+S7)*$U$5</f>
        <v>0</v>
      </c>
      <c r="V7" s="38"/>
      <c r="W7" s="38"/>
      <c r="X7" s="38"/>
      <c r="Y7" s="370">
        <f>(X7+W7+V7)*$Y$5</f>
        <v>0</v>
      </c>
      <c r="Z7" s="38"/>
      <c r="AA7" s="38"/>
      <c r="AB7" s="38"/>
      <c r="AC7" s="168">
        <f t="shared" ref="AC7:AC38" si="0">(AB7+AA7+Z7)*$AC$5</f>
        <v>0</v>
      </c>
      <c r="AD7" s="171">
        <f t="shared" ref="AD7:AD38" si="1">I7+R7+U7+Y7+AC7</f>
        <v>0</v>
      </c>
    </row>
    <row r="8" spans="1:30" x14ac:dyDescent="0.25">
      <c r="A8" s="15">
        <v>2</v>
      </c>
      <c r="B8" s="19" t="s">
        <v>13</v>
      </c>
      <c r="C8" s="20" t="s">
        <v>12</v>
      </c>
      <c r="D8" s="38"/>
      <c r="E8" s="144"/>
      <c r="F8" s="38"/>
      <c r="G8" s="38"/>
      <c r="H8" s="38">
        <v>0.03</v>
      </c>
      <c r="I8" s="352">
        <f t="shared" ref="I8:I71" si="2">(H8+G8+F8+E8+D8)*$I$5</f>
        <v>0.03</v>
      </c>
      <c r="J8" s="38"/>
      <c r="K8" s="144"/>
      <c r="L8" s="38"/>
      <c r="M8" s="38"/>
      <c r="N8" s="38">
        <v>0.02</v>
      </c>
      <c r="O8" s="38"/>
      <c r="P8" s="38">
        <f t="shared" ref="P8:P71" si="3">(J8+K8+L8+M8+N8)*$P$5</f>
        <v>0.02</v>
      </c>
      <c r="Q8" s="38"/>
      <c r="R8" s="166">
        <f t="shared" ref="R8:R71" si="4">Q8+P8</f>
        <v>0.02</v>
      </c>
      <c r="S8" s="38"/>
      <c r="T8" s="38"/>
      <c r="U8" s="206">
        <f t="shared" ref="U8:U71" si="5">(T8+S8)*$U$5</f>
        <v>0</v>
      </c>
      <c r="V8" s="38"/>
      <c r="W8" s="38"/>
      <c r="X8" s="38"/>
      <c r="Y8" s="370">
        <f t="shared" ref="Y8:Y71" si="6">(X8+W8+V8)*$Y$5</f>
        <v>0</v>
      </c>
      <c r="Z8" s="160"/>
      <c r="AA8" s="38"/>
      <c r="AB8" s="38"/>
      <c r="AC8" s="168">
        <f t="shared" si="0"/>
        <v>0</v>
      </c>
      <c r="AD8" s="171">
        <f t="shared" si="1"/>
        <v>0.05</v>
      </c>
    </row>
    <row r="9" spans="1:30" x14ac:dyDescent="0.25">
      <c r="A9" s="15">
        <v>3</v>
      </c>
      <c r="B9" s="78" t="s">
        <v>146</v>
      </c>
      <c r="C9" s="17" t="s">
        <v>12</v>
      </c>
      <c r="D9" s="38"/>
      <c r="E9" s="144"/>
      <c r="F9" s="38"/>
      <c r="G9" s="38"/>
      <c r="H9" s="38"/>
      <c r="I9" s="352">
        <f t="shared" si="2"/>
        <v>0</v>
      </c>
      <c r="J9" s="38"/>
      <c r="K9" s="144"/>
      <c r="L9" s="38"/>
      <c r="M9" s="38"/>
      <c r="N9" s="38">
        <v>0.03</v>
      </c>
      <c r="O9" s="38"/>
      <c r="P9" s="38">
        <f t="shared" si="3"/>
        <v>0.03</v>
      </c>
      <c r="Q9" s="38"/>
      <c r="R9" s="166">
        <f t="shared" si="4"/>
        <v>0.03</v>
      </c>
      <c r="S9" s="38"/>
      <c r="T9" s="38"/>
      <c r="U9" s="206">
        <f t="shared" si="5"/>
        <v>0</v>
      </c>
      <c r="V9" s="38"/>
      <c r="W9" s="38"/>
      <c r="X9" s="167">
        <v>0.03</v>
      </c>
      <c r="Y9" s="370">
        <f t="shared" si="6"/>
        <v>0</v>
      </c>
      <c r="Z9" s="160"/>
      <c r="AA9" s="38"/>
      <c r="AB9" s="168">
        <f>30/1000</f>
        <v>0.03</v>
      </c>
      <c r="AC9" s="168">
        <f t="shared" si="0"/>
        <v>0.03</v>
      </c>
      <c r="AD9" s="171">
        <f t="shared" si="1"/>
        <v>0.06</v>
      </c>
    </row>
    <row r="10" spans="1:30" x14ac:dyDescent="0.25">
      <c r="A10" s="15">
        <v>4</v>
      </c>
      <c r="B10" s="85" t="s">
        <v>185</v>
      </c>
      <c r="C10" s="17" t="s">
        <v>12</v>
      </c>
      <c r="D10" s="38"/>
      <c r="E10" s="144"/>
      <c r="F10" s="38"/>
      <c r="G10" s="38"/>
      <c r="H10" s="38"/>
      <c r="I10" s="352">
        <f t="shared" si="2"/>
        <v>0</v>
      </c>
      <c r="J10" s="38"/>
      <c r="K10" s="144"/>
      <c r="L10" s="38"/>
      <c r="M10" s="38"/>
      <c r="N10" s="38"/>
      <c r="O10" s="38"/>
      <c r="P10" s="38">
        <f t="shared" si="3"/>
        <v>0</v>
      </c>
      <c r="Q10" s="38"/>
      <c r="R10" s="166">
        <f t="shared" si="4"/>
        <v>0</v>
      </c>
      <c r="S10" s="206">
        <v>1</v>
      </c>
      <c r="T10" s="38"/>
      <c r="U10" s="206">
        <f t="shared" si="5"/>
        <v>1</v>
      </c>
      <c r="V10" s="38"/>
      <c r="W10" s="38"/>
      <c r="X10" s="38"/>
      <c r="Y10" s="370">
        <f t="shared" si="6"/>
        <v>0</v>
      </c>
      <c r="Z10" s="160"/>
      <c r="AA10" s="38"/>
      <c r="AB10" s="38"/>
      <c r="AC10" s="168">
        <f t="shared" si="0"/>
        <v>0</v>
      </c>
      <c r="AD10" s="171">
        <f t="shared" si="1"/>
        <v>1</v>
      </c>
    </row>
    <row r="11" spans="1:30" x14ac:dyDescent="0.25">
      <c r="A11" s="6"/>
      <c r="B11" s="64" t="s">
        <v>186</v>
      </c>
      <c r="C11" s="7"/>
      <c r="D11" s="38"/>
      <c r="E11" s="144"/>
      <c r="F11" s="38"/>
      <c r="G11" s="38"/>
      <c r="H11" s="38"/>
      <c r="I11" s="352">
        <f t="shared" si="2"/>
        <v>0</v>
      </c>
      <c r="J11" s="38"/>
      <c r="K11" s="144"/>
      <c r="L11" s="38"/>
      <c r="M11" s="38"/>
      <c r="N11" s="38"/>
      <c r="O11" s="38"/>
      <c r="P11" s="38">
        <f t="shared" si="3"/>
        <v>0</v>
      </c>
      <c r="Q11" s="38"/>
      <c r="R11" s="166">
        <f t="shared" si="4"/>
        <v>0</v>
      </c>
      <c r="S11" s="38"/>
      <c r="T11" s="38"/>
      <c r="U11" s="206">
        <f t="shared" si="5"/>
        <v>0</v>
      </c>
      <c r="V11" s="38"/>
      <c r="W11" s="38"/>
      <c r="X11" s="38"/>
      <c r="Y11" s="370">
        <f t="shared" si="6"/>
        <v>0</v>
      </c>
      <c r="Z11" s="160"/>
      <c r="AA11" s="38"/>
      <c r="AB11" s="38"/>
      <c r="AC11" s="168">
        <f t="shared" si="0"/>
        <v>0</v>
      </c>
      <c r="AD11" s="171">
        <f t="shared" si="1"/>
        <v>0</v>
      </c>
    </row>
    <row r="12" spans="1:30" x14ac:dyDescent="0.25">
      <c r="A12" s="15">
        <v>5</v>
      </c>
      <c r="B12" s="16" t="s">
        <v>44</v>
      </c>
      <c r="C12" s="17" t="s">
        <v>12</v>
      </c>
      <c r="D12" s="38"/>
      <c r="E12" s="144"/>
      <c r="F12" s="38"/>
      <c r="G12" s="435">
        <v>0.1</v>
      </c>
      <c r="H12" s="38"/>
      <c r="I12" s="352">
        <f t="shared" si="2"/>
        <v>0.1</v>
      </c>
      <c r="J12" s="38"/>
      <c r="K12" s="144"/>
      <c r="L12" s="38"/>
      <c r="M12" s="435">
        <v>0.1</v>
      </c>
      <c r="N12" s="38"/>
      <c r="O12" s="38"/>
      <c r="P12" s="38">
        <f t="shared" si="3"/>
        <v>0.1</v>
      </c>
      <c r="Q12" s="38"/>
      <c r="R12" s="166">
        <f t="shared" si="4"/>
        <v>0.1</v>
      </c>
      <c r="S12" s="38"/>
      <c r="T12" s="38"/>
      <c r="U12" s="206">
        <f t="shared" si="5"/>
        <v>0</v>
      </c>
      <c r="V12" s="38">
        <v>6.5000000000000002E-2</v>
      </c>
      <c r="W12" s="38"/>
      <c r="X12" s="38"/>
      <c r="Y12" s="370">
        <f t="shared" si="6"/>
        <v>0</v>
      </c>
      <c r="Z12" s="160"/>
      <c r="AA12" s="38"/>
      <c r="AB12" s="38"/>
      <c r="AC12" s="168">
        <f t="shared" si="0"/>
        <v>0</v>
      </c>
      <c r="AD12" s="171">
        <f t="shared" si="1"/>
        <v>0.2</v>
      </c>
    </row>
    <row r="13" spans="1:30" x14ac:dyDescent="0.25">
      <c r="A13" s="15">
        <v>6</v>
      </c>
      <c r="B13" s="16" t="s">
        <v>49</v>
      </c>
      <c r="C13" s="17" t="s">
        <v>12</v>
      </c>
      <c r="D13" s="38"/>
      <c r="E13" s="144"/>
      <c r="F13" s="38"/>
      <c r="G13" s="38"/>
      <c r="H13" s="38"/>
      <c r="I13" s="352">
        <f t="shared" si="2"/>
        <v>0</v>
      </c>
      <c r="J13" s="38"/>
      <c r="K13" s="144"/>
      <c r="L13" s="38"/>
      <c r="M13" s="38"/>
      <c r="N13" s="38"/>
      <c r="O13" s="38"/>
      <c r="P13" s="38">
        <f t="shared" si="3"/>
        <v>0</v>
      </c>
      <c r="Q13" s="38"/>
      <c r="R13" s="166">
        <f t="shared" si="4"/>
        <v>0</v>
      </c>
      <c r="S13" s="38"/>
      <c r="T13" s="38"/>
      <c r="U13" s="206">
        <f t="shared" si="5"/>
        <v>0</v>
      </c>
      <c r="V13" s="38"/>
      <c r="W13" s="38"/>
      <c r="X13" s="38"/>
      <c r="Y13" s="370">
        <f t="shared" si="6"/>
        <v>0</v>
      </c>
      <c r="Z13" s="160"/>
      <c r="AA13" s="38"/>
      <c r="AB13" s="38"/>
      <c r="AC13" s="168">
        <f t="shared" si="0"/>
        <v>0</v>
      </c>
      <c r="AD13" s="171">
        <f t="shared" si="1"/>
        <v>0</v>
      </c>
    </row>
    <row r="14" spans="1:30" x14ac:dyDescent="0.25">
      <c r="A14" s="15">
        <v>7</v>
      </c>
      <c r="B14" s="16" t="s">
        <v>50</v>
      </c>
      <c r="C14" s="17" t="s">
        <v>12</v>
      </c>
      <c r="D14" s="38"/>
      <c r="E14" s="436">
        <v>0.01</v>
      </c>
      <c r="F14" s="38"/>
      <c r="G14" s="38"/>
      <c r="H14" s="38"/>
      <c r="I14" s="352">
        <f t="shared" si="2"/>
        <v>0.01</v>
      </c>
      <c r="J14" s="38"/>
      <c r="K14" s="436">
        <v>0.01</v>
      </c>
      <c r="L14" s="38"/>
      <c r="M14" s="38"/>
      <c r="N14" s="38"/>
      <c r="O14" s="38"/>
      <c r="P14" s="38">
        <f t="shared" si="3"/>
        <v>0.01</v>
      </c>
      <c r="Q14" s="38"/>
      <c r="R14" s="166">
        <f t="shared" si="4"/>
        <v>0.01</v>
      </c>
      <c r="S14" s="38"/>
      <c r="T14" s="38"/>
      <c r="U14" s="206">
        <f t="shared" si="5"/>
        <v>0</v>
      </c>
      <c r="V14" s="38"/>
      <c r="W14" s="38"/>
      <c r="X14" s="38"/>
      <c r="Y14" s="370">
        <f t="shared" si="6"/>
        <v>0</v>
      </c>
      <c r="Z14" s="160"/>
      <c r="AA14" s="38"/>
      <c r="AB14" s="38"/>
      <c r="AC14" s="168">
        <f t="shared" si="0"/>
        <v>0</v>
      </c>
      <c r="AD14" s="171">
        <f t="shared" si="1"/>
        <v>0.02</v>
      </c>
    </row>
    <row r="15" spans="1:30" x14ac:dyDescent="0.25">
      <c r="A15" s="15">
        <v>8</v>
      </c>
      <c r="B15" s="16" t="s">
        <v>48</v>
      </c>
      <c r="C15" s="17" t="s">
        <v>12</v>
      </c>
      <c r="D15" s="38"/>
      <c r="E15" s="144"/>
      <c r="F15" s="38"/>
      <c r="G15" s="38"/>
      <c r="H15" s="38"/>
      <c r="I15" s="352">
        <f t="shared" si="2"/>
        <v>0</v>
      </c>
      <c r="J15" s="38"/>
      <c r="K15" s="144"/>
      <c r="L15" s="38"/>
      <c r="M15" s="38"/>
      <c r="N15" s="38"/>
      <c r="O15" s="38"/>
      <c r="P15" s="38">
        <f t="shared" si="3"/>
        <v>0</v>
      </c>
      <c r="Q15" s="38"/>
      <c r="R15" s="166">
        <f t="shared" si="4"/>
        <v>0</v>
      </c>
      <c r="S15" s="38"/>
      <c r="T15" s="38"/>
      <c r="U15" s="206">
        <f t="shared" si="5"/>
        <v>0</v>
      </c>
      <c r="V15" s="38"/>
      <c r="W15" s="38"/>
      <c r="X15" s="38"/>
      <c r="Y15" s="370">
        <f t="shared" si="6"/>
        <v>0</v>
      </c>
      <c r="Z15" s="160"/>
      <c r="AA15" s="38"/>
      <c r="AB15" s="38"/>
      <c r="AC15" s="168">
        <f t="shared" si="0"/>
        <v>0</v>
      </c>
      <c r="AD15" s="171">
        <f t="shared" si="1"/>
        <v>0</v>
      </c>
    </row>
    <row r="16" spans="1:30" x14ac:dyDescent="0.25">
      <c r="A16" s="15">
        <v>9</v>
      </c>
      <c r="B16" s="16" t="s">
        <v>46</v>
      </c>
      <c r="C16" s="17" t="s">
        <v>12</v>
      </c>
      <c r="D16" s="38"/>
      <c r="E16" s="144"/>
      <c r="F16" s="38"/>
      <c r="G16" s="38"/>
      <c r="H16" s="38"/>
      <c r="I16" s="352">
        <f t="shared" si="2"/>
        <v>0</v>
      </c>
      <c r="J16" s="38"/>
      <c r="K16" s="144"/>
      <c r="L16" s="38"/>
      <c r="M16" s="38"/>
      <c r="N16" s="38"/>
      <c r="O16" s="38"/>
      <c r="P16" s="38">
        <f t="shared" si="3"/>
        <v>0</v>
      </c>
      <c r="Q16" s="38"/>
      <c r="R16" s="166">
        <f t="shared" si="4"/>
        <v>0</v>
      </c>
      <c r="S16" s="38"/>
      <c r="T16" s="38"/>
      <c r="U16" s="206">
        <f t="shared" si="5"/>
        <v>0</v>
      </c>
      <c r="V16" s="38"/>
      <c r="W16" s="38"/>
      <c r="X16" s="38"/>
      <c r="Y16" s="370">
        <f t="shared" si="6"/>
        <v>0</v>
      </c>
      <c r="Z16" s="160"/>
      <c r="AA16" s="38"/>
      <c r="AB16" s="38"/>
      <c r="AC16" s="168">
        <f t="shared" si="0"/>
        <v>0</v>
      </c>
      <c r="AD16" s="171">
        <f t="shared" si="1"/>
        <v>0</v>
      </c>
    </row>
    <row r="17" spans="1:30" x14ac:dyDescent="0.25">
      <c r="A17" s="15">
        <v>10</v>
      </c>
      <c r="B17" s="16" t="s">
        <v>101</v>
      </c>
      <c r="C17" s="17" t="s">
        <v>12</v>
      </c>
      <c r="D17" s="38"/>
      <c r="E17" s="144"/>
      <c r="F17" s="38"/>
      <c r="G17" s="38"/>
      <c r="H17" s="38"/>
      <c r="I17" s="352">
        <f t="shared" si="2"/>
        <v>0</v>
      </c>
      <c r="J17" s="38"/>
      <c r="K17" s="144"/>
      <c r="L17" s="38"/>
      <c r="M17" s="38"/>
      <c r="N17" s="38"/>
      <c r="O17" s="38"/>
      <c r="P17" s="38">
        <f t="shared" si="3"/>
        <v>0</v>
      </c>
      <c r="Q17" s="38"/>
      <c r="R17" s="166">
        <f t="shared" si="4"/>
        <v>0</v>
      </c>
      <c r="S17" s="38"/>
      <c r="T17" s="38"/>
      <c r="U17" s="206">
        <f t="shared" si="5"/>
        <v>0</v>
      </c>
      <c r="V17" s="38"/>
      <c r="W17" s="38"/>
      <c r="X17" s="38"/>
      <c r="Y17" s="370">
        <f t="shared" si="6"/>
        <v>0</v>
      </c>
      <c r="Z17" s="160"/>
      <c r="AA17" s="38"/>
      <c r="AB17" s="38"/>
      <c r="AC17" s="168">
        <f t="shared" si="0"/>
        <v>0</v>
      </c>
      <c r="AD17" s="171">
        <f t="shared" si="1"/>
        <v>0</v>
      </c>
    </row>
    <row r="18" spans="1:30" x14ac:dyDescent="0.25">
      <c r="A18" s="15">
        <v>11</v>
      </c>
      <c r="B18" s="16" t="s">
        <v>47</v>
      </c>
      <c r="C18" s="17" t="s">
        <v>12</v>
      </c>
      <c r="D18" s="38"/>
      <c r="E18" s="144"/>
      <c r="F18" s="38"/>
      <c r="G18" s="38"/>
      <c r="H18" s="38"/>
      <c r="I18" s="352">
        <f t="shared" si="2"/>
        <v>0</v>
      </c>
      <c r="J18" s="38"/>
      <c r="K18" s="144"/>
      <c r="L18" s="38"/>
      <c r="M18" s="38"/>
      <c r="N18" s="38"/>
      <c r="O18" s="38"/>
      <c r="P18" s="38">
        <f t="shared" si="3"/>
        <v>0</v>
      </c>
      <c r="Q18" s="38"/>
      <c r="R18" s="166">
        <f t="shared" si="4"/>
        <v>0</v>
      </c>
      <c r="S18" s="38"/>
      <c r="T18" s="38"/>
      <c r="U18" s="206">
        <f t="shared" si="5"/>
        <v>0</v>
      </c>
      <c r="V18" s="38"/>
      <c r="W18" s="38"/>
      <c r="X18" s="38"/>
      <c r="Y18" s="370">
        <f t="shared" si="6"/>
        <v>0</v>
      </c>
      <c r="Z18" s="160"/>
      <c r="AA18" s="38"/>
      <c r="AB18" s="38"/>
      <c r="AC18" s="168">
        <f t="shared" si="0"/>
        <v>0</v>
      </c>
      <c r="AD18" s="171">
        <f t="shared" si="1"/>
        <v>0</v>
      </c>
    </row>
    <row r="19" spans="1:30" x14ac:dyDescent="0.25">
      <c r="A19" s="15">
        <v>12</v>
      </c>
      <c r="B19" s="54" t="s">
        <v>167</v>
      </c>
      <c r="C19" s="17" t="s">
        <v>12</v>
      </c>
      <c r="D19" s="38"/>
      <c r="E19" s="144"/>
      <c r="F19" s="38"/>
      <c r="G19" s="38"/>
      <c r="H19" s="38"/>
      <c r="I19" s="352">
        <f t="shared" si="2"/>
        <v>0</v>
      </c>
      <c r="J19" s="38"/>
      <c r="K19" s="144"/>
      <c r="L19" s="38"/>
      <c r="M19" s="38"/>
      <c r="N19" s="38"/>
      <c r="O19" s="38"/>
      <c r="P19" s="38">
        <f t="shared" si="3"/>
        <v>0</v>
      </c>
      <c r="Q19" s="38"/>
      <c r="R19" s="166">
        <f t="shared" si="4"/>
        <v>0</v>
      </c>
      <c r="S19" s="38"/>
      <c r="T19" s="38"/>
      <c r="U19" s="206">
        <f t="shared" si="5"/>
        <v>0</v>
      </c>
      <c r="V19" s="38"/>
      <c r="W19" s="38"/>
      <c r="X19" s="38"/>
      <c r="Y19" s="370">
        <f t="shared" si="6"/>
        <v>0</v>
      </c>
      <c r="Z19" s="160"/>
      <c r="AA19" s="38"/>
      <c r="AB19" s="38"/>
      <c r="AC19" s="168">
        <f t="shared" si="0"/>
        <v>0</v>
      </c>
      <c r="AD19" s="171">
        <f t="shared" si="1"/>
        <v>0</v>
      </c>
    </row>
    <row r="20" spans="1:30" x14ac:dyDescent="0.25">
      <c r="A20" s="6"/>
      <c r="B20" s="64" t="s">
        <v>40</v>
      </c>
      <c r="C20" s="52"/>
      <c r="D20" s="145"/>
      <c r="E20" s="146"/>
      <c r="F20" s="147"/>
      <c r="G20" s="147"/>
      <c r="H20" s="147"/>
      <c r="I20" s="352">
        <f t="shared" si="2"/>
        <v>0</v>
      </c>
      <c r="J20" s="147"/>
      <c r="K20" s="146"/>
      <c r="L20" s="147"/>
      <c r="M20" s="147"/>
      <c r="N20" s="147"/>
      <c r="O20" s="147"/>
      <c r="P20" s="38">
        <f t="shared" si="3"/>
        <v>0</v>
      </c>
      <c r="Q20" s="38"/>
      <c r="R20" s="166">
        <f t="shared" si="4"/>
        <v>0</v>
      </c>
      <c r="S20" s="147"/>
      <c r="T20" s="147"/>
      <c r="U20" s="206">
        <f t="shared" si="5"/>
        <v>0</v>
      </c>
      <c r="V20" s="147"/>
      <c r="W20" s="147"/>
      <c r="X20" s="147"/>
      <c r="Y20" s="370">
        <f t="shared" si="6"/>
        <v>0</v>
      </c>
      <c r="Z20" s="190"/>
      <c r="AA20" s="147"/>
      <c r="AB20" s="147"/>
      <c r="AC20" s="168">
        <f t="shared" si="0"/>
        <v>0</v>
      </c>
      <c r="AD20" s="171">
        <f t="shared" si="1"/>
        <v>0</v>
      </c>
    </row>
    <row r="21" spans="1:30" x14ac:dyDescent="0.25">
      <c r="A21" s="15">
        <v>13</v>
      </c>
      <c r="B21" s="16" t="s">
        <v>41</v>
      </c>
      <c r="C21" s="17" t="s">
        <v>12</v>
      </c>
      <c r="D21" s="38"/>
      <c r="E21" s="436">
        <v>3.0000000000000001E-3</v>
      </c>
      <c r="F21" s="38"/>
      <c r="G21" s="38"/>
      <c r="H21" s="38"/>
      <c r="I21" s="352">
        <f t="shared" si="2"/>
        <v>3.0000000000000001E-3</v>
      </c>
      <c r="J21" s="38"/>
      <c r="K21" s="436">
        <v>3.0000000000000001E-3</v>
      </c>
      <c r="L21" s="38"/>
      <c r="M21" s="38"/>
      <c r="N21" s="38"/>
      <c r="O21" s="38"/>
      <c r="P21" s="38">
        <f t="shared" si="3"/>
        <v>3.0000000000000001E-3</v>
      </c>
      <c r="Q21" s="38"/>
      <c r="R21" s="166">
        <f t="shared" si="4"/>
        <v>3.0000000000000001E-3</v>
      </c>
      <c r="S21" s="38"/>
      <c r="T21" s="38"/>
      <c r="U21" s="206">
        <f t="shared" si="5"/>
        <v>0</v>
      </c>
      <c r="V21" s="38"/>
      <c r="W21" s="38"/>
      <c r="X21" s="38"/>
      <c r="Y21" s="370">
        <f t="shared" si="6"/>
        <v>0</v>
      </c>
      <c r="Z21" s="220">
        <f>5/1000</f>
        <v>5.0000000000000001E-3</v>
      </c>
      <c r="AA21" s="38"/>
      <c r="AB21" s="38"/>
      <c r="AC21" s="168">
        <f t="shared" si="0"/>
        <v>5.0000000000000001E-3</v>
      </c>
      <c r="AD21" s="171">
        <f t="shared" si="1"/>
        <v>1.0999999999999999E-2</v>
      </c>
    </row>
    <row r="22" spans="1:30" x14ac:dyDescent="0.25">
      <c r="A22" s="15">
        <v>14</v>
      </c>
      <c r="B22" s="16" t="s">
        <v>42</v>
      </c>
      <c r="C22" s="17" t="s">
        <v>12</v>
      </c>
      <c r="D22" s="38"/>
      <c r="E22" s="144"/>
      <c r="F22" s="435">
        <v>3.0000000000000001E-3</v>
      </c>
      <c r="G22" s="38"/>
      <c r="H22" s="38"/>
      <c r="I22" s="352">
        <f t="shared" si="2"/>
        <v>3.0000000000000001E-3</v>
      </c>
      <c r="J22" s="38"/>
      <c r="K22" s="144"/>
      <c r="L22" s="435">
        <v>2.5999999999999999E-3</v>
      </c>
      <c r="M22" s="38"/>
      <c r="N22" s="38"/>
      <c r="O22" s="38"/>
      <c r="P22" s="38">
        <f t="shared" si="3"/>
        <v>2.5999999999999999E-3</v>
      </c>
      <c r="Q22" s="38"/>
      <c r="R22" s="166">
        <f t="shared" si="4"/>
        <v>2.5999999999999999E-3</v>
      </c>
      <c r="S22" s="38"/>
      <c r="T22" s="38"/>
      <c r="U22" s="206">
        <f t="shared" si="5"/>
        <v>0</v>
      </c>
      <c r="V22" s="167">
        <v>3.0000000000000001E-3</v>
      </c>
      <c r="W22" s="38"/>
      <c r="X22" s="38"/>
      <c r="Y22" s="370">
        <f t="shared" si="6"/>
        <v>0</v>
      </c>
      <c r="Z22" s="160"/>
      <c r="AA22" s="38"/>
      <c r="AB22" s="38"/>
      <c r="AC22" s="168">
        <f t="shared" si="0"/>
        <v>0</v>
      </c>
      <c r="AD22" s="171">
        <f t="shared" si="1"/>
        <v>5.5999999999999999E-3</v>
      </c>
    </row>
    <row r="23" spans="1:30" x14ac:dyDescent="0.25">
      <c r="A23" s="15">
        <v>15</v>
      </c>
      <c r="B23" s="16" t="s">
        <v>43</v>
      </c>
      <c r="C23" s="17" t="s">
        <v>12</v>
      </c>
      <c r="D23" s="38"/>
      <c r="E23" s="144"/>
      <c r="F23" s="38"/>
      <c r="G23" s="38"/>
      <c r="H23" s="38"/>
      <c r="I23" s="352">
        <f t="shared" si="2"/>
        <v>0</v>
      </c>
      <c r="J23" s="38"/>
      <c r="K23" s="144"/>
      <c r="L23" s="38"/>
      <c r="M23" s="38"/>
      <c r="N23" s="38"/>
      <c r="O23" s="38"/>
      <c r="P23" s="38">
        <f t="shared" si="3"/>
        <v>0</v>
      </c>
      <c r="Q23" s="38"/>
      <c r="R23" s="166">
        <f t="shared" si="4"/>
        <v>0</v>
      </c>
      <c r="S23" s="38"/>
      <c r="T23" s="38"/>
      <c r="U23" s="206">
        <f t="shared" si="5"/>
        <v>0</v>
      </c>
      <c r="V23" s="38"/>
      <c r="W23" s="38"/>
      <c r="X23" s="38"/>
      <c r="Y23" s="370">
        <f t="shared" si="6"/>
        <v>0</v>
      </c>
      <c r="Z23" s="160"/>
      <c r="AA23" s="38"/>
      <c r="AB23" s="38"/>
      <c r="AC23" s="168">
        <f t="shared" si="0"/>
        <v>0</v>
      </c>
      <c r="AD23" s="171">
        <f t="shared" si="1"/>
        <v>0</v>
      </c>
    </row>
    <row r="24" spans="1:30" x14ac:dyDescent="0.25">
      <c r="A24" s="6"/>
      <c r="B24" s="64" t="s">
        <v>15</v>
      </c>
      <c r="C24" s="52"/>
      <c r="D24" s="145"/>
      <c r="E24" s="146"/>
      <c r="F24" s="147"/>
      <c r="G24" s="147"/>
      <c r="H24" s="147"/>
      <c r="I24" s="352">
        <f t="shared" si="2"/>
        <v>0</v>
      </c>
      <c r="J24" s="147"/>
      <c r="K24" s="146"/>
      <c r="L24" s="147"/>
      <c r="M24" s="147"/>
      <c r="N24" s="147"/>
      <c r="O24" s="147"/>
      <c r="P24" s="38">
        <f t="shared" si="3"/>
        <v>0</v>
      </c>
      <c r="Q24" s="38"/>
      <c r="R24" s="166">
        <f t="shared" si="4"/>
        <v>0</v>
      </c>
      <c r="S24" s="147"/>
      <c r="T24" s="147"/>
      <c r="U24" s="206">
        <f t="shared" si="5"/>
        <v>0</v>
      </c>
      <c r="V24" s="147"/>
      <c r="W24" s="147"/>
      <c r="X24" s="147"/>
      <c r="Y24" s="370">
        <f t="shared" si="6"/>
        <v>0</v>
      </c>
      <c r="Z24" s="190"/>
      <c r="AA24" s="147"/>
      <c r="AB24" s="147"/>
      <c r="AC24" s="168">
        <f t="shared" si="0"/>
        <v>0</v>
      </c>
      <c r="AD24" s="171">
        <f t="shared" si="1"/>
        <v>0</v>
      </c>
    </row>
    <row r="25" spans="1:30" x14ac:dyDescent="0.25">
      <c r="A25" s="15">
        <v>16</v>
      </c>
      <c r="B25" s="19" t="s">
        <v>16</v>
      </c>
      <c r="C25" s="20" t="s">
        <v>12</v>
      </c>
      <c r="D25" s="38"/>
      <c r="E25" s="144"/>
      <c r="F25" s="38"/>
      <c r="G25" s="38"/>
      <c r="H25" s="38"/>
      <c r="I25" s="352">
        <f t="shared" si="2"/>
        <v>0</v>
      </c>
      <c r="J25" s="38"/>
      <c r="K25" s="144"/>
      <c r="L25" s="38"/>
      <c r="M25" s="38"/>
      <c r="N25" s="38"/>
      <c r="O25" s="38"/>
      <c r="P25" s="38">
        <f t="shared" si="3"/>
        <v>0</v>
      </c>
      <c r="Q25" s="38"/>
      <c r="R25" s="166">
        <f t="shared" si="4"/>
        <v>0</v>
      </c>
      <c r="S25" s="38"/>
      <c r="T25" s="38"/>
      <c r="U25" s="206">
        <f t="shared" si="5"/>
        <v>0</v>
      </c>
      <c r="V25" s="38"/>
      <c r="W25" s="38"/>
      <c r="X25" s="38"/>
      <c r="Y25" s="370">
        <f t="shared" si="6"/>
        <v>0</v>
      </c>
      <c r="Z25" s="220">
        <f>26.25/1000</f>
        <v>2.6249999999999999E-2</v>
      </c>
      <c r="AA25" s="38"/>
      <c r="AB25" s="38"/>
      <c r="AC25" s="168">
        <f t="shared" si="0"/>
        <v>2.6249999999999999E-2</v>
      </c>
      <c r="AD25" s="171">
        <f t="shared" si="1"/>
        <v>2.6249999999999999E-2</v>
      </c>
    </row>
    <row r="26" spans="1:30" x14ac:dyDescent="0.25">
      <c r="A26" s="15">
        <v>17</v>
      </c>
      <c r="B26" s="20" t="s">
        <v>228</v>
      </c>
      <c r="C26" s="20" t="s">
        <v>12</v>
      </c>
      <c r="D26" s="38"/>
      <c r="E26" s="144"/>
      <c r="F26" s="38"/>
      <c r="G26" s="38"/>
      <c r="H26" s="38"/>
      <c r="I26" s="352">
        <f t="shared" si="2"/>
        <v>0</v>
      </c>
      <c r="J26" s="38"/>
      <c r="K26" s="144"/>
      <c r="L26" s="38"/>
      <c r="M26" s="38"/>
      <c r="N26" s="38"/>
      <c r="O26" s="38"/>
      <c r="P26" s="38">
        <f t="shared" si="3"/>
        <v>0</v>
      </c>
      <c r="Q26" s="38"/>
      <c r="R26" s="166">
        <f t="shared" si="4"/>
        <v>0</v>
      </c>
      <c r="S26" s="38"/>
      <c r="T26" s="38"/>
      <c r="U26" s="206">
        <f t="shared" si="5"/>
        <v>0</v>
      </c>
      <c r="V26" s="38"/>
      <c r="W26" s="38"/>
      <c r="X26" s="38"/>
      <c r="Y26" s="370">
        <f t="shared" si="6"/>
        <v>0</v>
      </c>
      <c r="Z26" s="197"/>
      <c r="AA26" s="38"/>
      <c r="AB26" s="38"/>
      <c r="AC26" s="168">
        <f t="shared" si="0"/>
        <v>0</v>
      </c>
      <c r="AD26" s="171">
        <f t="shared" si="1"/>
        <v>0</v>
      </c>
    </row>
    <row r="27" spans="1:30" x14ac:dyDescent="0.25">
      <c r="A27" s="15">
        <v>18</v>
      </c>
      <c r="B27" s="16" t="s">
        <v>17</v>
      </c>
      <c r="C27" s="20" t="s">
        <v>12</v>
      </c>
      <c r="D27" s="38"/>
      <c r="E27" s="144"/>
      <c r="F27" s="38"/>
      <c r="G27" s="38"/>
      <c r="H27" s="38"/>
      <c r="I27" s="352">
        <f t="shared" si="2"/>
        <v>0</v>
      </c>
      <c r="J27" s="38"/>
      <c r="K27" s="144"/>
      <c r="L27" s="38"/>
      <c r="M27" s="38"/>
      <c r="N27" s="38"/>
      <c r="O27" s="38"/>
      <c r="P27" s="38">
        <f t="shared" si="3"/>
        <v>0</v>
      </c>
      <c r="Q27" s="38"/>
      <c r="R27" s="166">
        <f t="shared" si="4"/>
        <v>0</v>
      </c>
      <c r="S27" s="38"/>
      <c r="T27" s="38"/>
      <c r="U27" s="206">
        <f t="shared" si="5"/>
        <v>0</v>
      </c>
      <c r="V27" s="38"/>
      <c r="W27" s="38"/>
      <c r="X27" s="38"/>
      <c r="Y27" s="370">
        <f t="shared" si="6"/>
        <v>0</v>
      </c>
      <c r="Z27" s="160"/>
      <c r="AA27" s="38"/>
      <c r="AB27" s="38"/>
      <c r="AC27" s="168">
        <f t="shared" si="0"/>
        <v>0</v>
      </c>
      <c r="AD27" s="171">
        <f t="shared" si="1"/>
        <v>0</v>
      </c>
    </row>
    <row r="28" spans="1:30" x14ac:dyDescent="0.25">
      <c r="A28" s="15">
        <v>19</v>
      </c>
      <c r="B28" s="16" t="s">
        <v>93</v>
      </c>
      <c r="C28" s="20" t="s">
        <v>12</v>
      </c>
      <c r="D28" s="38"/>
      <c r="E28" s="144"/>
      <c r="F28" s="38"/>
      <c r="G28" s="38"/>
      <c r="H28" s="38"/>
      <c r="I28" s="352">
        <f t="shared" si="2"/>
        <v>0</v>
      </c>
      <c r="J28" s="38"/>
      <c r="K28" s="144"/>
      <c r="L28" s="38"/>
      <c r="M28" s="38"/>
      <c r="N28" s="38"/>
      <c r="O28" s="38"/>
      <c r="P28" s="38">
        <f t="shared" si="3"/>
        <v>0</v>
      </c>
      <c r="Q28" s="38"/>
      <c r="R28" s="166">
        <f t="shared" si="4"/>
        <v>0</v>
      </c>
      <c r="S28" s="38"/>
      <c r="T28" s="38"/>
      <c r="U28" s="206">
        <f t="shared" si="5"/>
        <v>0</v>
      </c>
      <c r="V28" s="38"/>
      <c r="W28" s="38"/>
      <c r="X28" s="38"/>
      <c r="Y28" s="370">
        <f t="shared" si="6"/>
        <v>0</v>
      </c>
      <c r="Z28" s="160"/>
      <c r="AA28" s="38"/>
      <c r="AB28" s="38"/>
      <c r="AC28" s="168">
        <f t="shared" si="0"/>
        <v>0</v>
      </c>
      <c r="AD28" s="171">
        <f t="shared" si="1"/>
        <v>0</v>
      </c>
    </row>
    <row r="29" spans="1:30" x14ac:dyDescent="0.25">
      <c r="A29" s="15">
        <v>20</v>
      </c>
      <c r="B29" s="16" t="s">
        <v>94</v>
      </c>
      <c r="C29" s="20" t="s">
        <v>12</v>
      </c>
      <c r="D29" s="38"/>
      <c r="E29" s="144"/>
      <c r="F29" s="38"/>
      <c r="G29" s="38"/>
      <c r="H29" s="38"/>
      <c r="I29" s="352">
        <f t="shared" si="2"/>
        <v>0</v>
      </c>
      <c r="J29" s="38"/>
      <c r="K29" s="144"/>
      <c r="L29" s="38"/>
      <c r="M29" s="38"/>
      <c r="N29" s="38"/>
      <c r="O29" s="38"/>
      <c r="P29" s="38">
        <f t="shared" si="3"/>
        <v>0</v>
      </c>
      <c r="Q29" s="38"/>
      <c r="R29" s="166">
        <f t="shared" si="4"/>
        <v>0</v>
      </c>
      <c r="S29" s="38"/>
      <c r="T29" s="38"/>
      <c r="U29" s="206">
        <f t="shared" si="5"/>
        <v>0</v>
      </c>
      <c r="V29" s="38"/>
      <c r="W29" s="38"/>
      <c r="X29" s="38"/>
      <c r="Y29" s="370">
        <f t="shared" si="6"/>
        <v>0</v>
      </c>
      <c r="Z29" s="160"/>
      <c r="AA29" s="38"/>
      <c r="AB29" s="38"/>
      <c r="AC29" s="168">
        <f t="shared" si="0"/>
        <v>0</v>
      </c>
      <c r="AD29" s="171">
        <f t="shared" si="1"/>
        <v>0</v>
      </c>
    </row>
    <row r="30" spans="1:30" x14ac:dyDescent="0.25">
      <c r="A30" s="15">
        <v>21</v>
      </c>
      <c r="B30" s="16" t="s">
        <v>227</v>
      </c>
      <c r="C30" s="20" t="s">
        <v>12</v>
      </c>
      <c r="D30" s="38"/>
      <c r="E30" s="144"/>
      <c r="F30" s="38"/>
      <c r="G30" s="38"/>
      <c r="H30" s="38"/>
      <c r="I30" s="352">
        <f t="shared" si="2"/>
        <v>0</v>
      </c>
      <c r="J30" s="38"/>
      <c r="K30" s="144"/>
      <c r="L30" s="38"/>
      <c r="M30" s="38"/>
      <c r="N30" s="38"/>
      <c r="O30" s="38"/>
      <c r="P30" s="38">
        <f t="shared" si="3"/>
        <v>0</v>
      </c>
      <c r="Q30" s="38"/>
      <c r="R30" s="166">
        <f t="shared" si="4"/>
        <v>0</v>
      </c>
      <c r="S30" s="38"/>
      <c r="T30" s="38"/>
      <c r="U30" s="206">
        <f t="shared" si="5"/>
        <v>0</v>
      </c>
      <c r="V30" s="38"/>
      <c r="W30" s="38"/>
      <c r="X30" s="38"/>
      <c r="Y30" s="370">
        <f t="shared" si="6"/>
        <v>0</v>
      </c>
      <c r="Z30" s="160"/>
      <c r="AA30" s="38"/>
      <c r="AB30" s="38"/>
      <c r="AC30" s="168">
        <f t="shared" si="0"/>
        <v>0</v>
      </c>
      <c r="AD30" s="171">
        <f t="shared" si="1"/>
        <v>0</v>
      </c>
    </row>
    <row r="31" spans="1:30" x14ac:dyDescent="0.25">
      <c r="A31" s="15">
        <v>22</v>
      </c>
      <c r="B31" s="19" t="s">
        <v>18</v>
      </c>
      <c r="C31" s="20" t="s">
        <v>12</v>
      </c>
      <c r="D31" s="38"/>
      <c r="E31" s="436">
        <v>4.3999999999999997E-2</v>
      </c>
      <c r="F31" s="38"/>
      <c r="G31" s="38"/>
      <c r="H31" s="38"/>
      <c r="I31" s="352">
        <f t="shared" si="2"/>
        <v>4.3999999999999997E-2</v>
      </c>
      <c r="J31" s="38"/>
      <c r="K31" s="436">
        <v>4.3999999999999997E-2</v>
      </c>
      <c r="L31" s="38"/>
      <c r="M31" s="38"/>
      <c r="N31" s="38"/>
      <c r="O31" s="38"/>
      <c r="P31" s="38">
        <f t="shared" si="3"/>
        <v>4.3999999999999997E-2</v>
      </c>
      <c r="Q31" s="38"/>
      <c r="R31" s="166">
        <f t="shared" si="4"/>
        <v>4.3999999999999997E-2</v>
      </c>
      <c r="S31" s="38"/>
      <c r="T31" s="38"/>
      <c r="U31" s="206">
        <f t="shared" si="5"/>
        <v>0</v>
      </c>
      <c r="V31" s="38"/>
      <c r="W31" s="38"/>
      <c r="X31" s="38"/>
      <c r="Y31" s="370">
        <f t="shared" si="6"/>
        <v>0</v>
      </c>
      <c r="Z31" s="160"/>
      <c r="AA31" s="38"/>
      <c r="AB31" s="38"/>
      <c r="AC31" s="168">
        <f t="shared" si="0"/>
        <v>0</v>
      </c>
      <c r="AD31" s="171">
        <f t="shared" si="1"/>
        <v>8.7999999999999995E-2</v>
      </c>
    </row>
    <row r="32" spans="1:30" x14ac:dyDescent="0.25">
      <c r="A32" s="15">
        <v>23</v>
      </c>
      <c r="B32" s="16" t="s">
        <v>188</v>
      </c>
      <c r="C32" s="20" t="s">
        <v>12</v>
      </c>
      <c r="D32" s="38"/>
      <c r="E32" s="144"/>
      <c r="F32" s="38"/>
      <c r="G32" s="38"/>
      <c r="H32" s="38"/>
      <c r="I32" s="352">
        <f t="shared" si="2"/>
        <v>0</v>
      </c>
      <c r="J32" s="38"/>
      <c r="K32" s="144"/>
      <c r="L32" s="38"/>
      <c r="M32" s="38"/>
      <c r="N32" s="38"/>
      <c r="O32" s="38"/>
      <c r="P32" s="38">
        <f t="shared" si="3"/>
        <v>0</v>
      </c>
      <c r="Q32" s="38"/>
      <c r="R32" s="166">
        <f t="shared" si="4"/>
        <v>0</v>
      </c>
      <c r="S32" s="38"/>
      <c r="T32" s="38"/>
      <c r="U32" s="206">
        <f t="shared" si="5"/>
        <v>0</v>
      </c>
      <c r="V32" s="38"/>
      <c r="W32" s="38"/>
      <c r="X32" s="38"/>
      <c r="Y32" s="370">
        <f t="shared" si="6"/>
        <v>0</v>
      </c>
      <c r="Z32" s="160"/>
      <c r="AA32" s="38"/>
      <c r="AB32" s="38"/>
      <c r="AC32" s="168">
        <f t="shared" si="0"/>
        <v>0</v>
      </c>
      <c r="AD32" s="171">
        <f t="shared" si="1"/>
        <v>0</v>
      </c>
    </row>
    <row r="33" spans="1:30" x14ac:dyDescent="0.25">
      <c r="A33" s="15">
        <v>24</v>
      </c>
      <c r="B33" s="23" t="s">
        <v>108</v>
      </c>
      <c r="C33" s="20" t="s">
        <v>12</v>
      </c>
      <c r="D33" s="38"/>
      <c r="E33" s="144"/>
      <c r="F33" s="38"/>
      <c r="G33" s="38"/>
      <c r="H33" s="38"/>
      <c r="I33" s="352">
        <f t="shared" si="2"/>
        <v>0</v>
      </c>
      <c r="J33" s="38"/>
      <c r="K33" s="144"/>
      <c r="L33" s="38"/>
      <c r="M33" s="38"/>
      <c r="N33" s="38"/>
      <c r="O33" s="38"/>
      <c r="P33" s="38">
        <f t="shared" si="3"/>
        <v>0</v>
      </c>
      <c r="Q33" s="38"/>
      <c r="R33" s="166">
        <f t="shared" si="4"/>
        <v>0</v>
      </c>
      <c r="S33" s="38"/>
      <c r="T33" s="38"/>
      <c r="U33" s="206">
        <f t="shared" si="5"/>
        <v>0</v>
      </c>
      <c r="V33" s="38"/>
      <c r="W33" s="38"/>
      <c r="X33" s="38"/>
      <c r="Y33" s="370">
        <f t="shared" si="6"/>
        <v>0</v>
      </c>
      <c r="Z33" s="160"/>
      <c r="AA33" s="38"/>
      <c r="AB33" s="38"/>
      <c r="AC33" s="168">
        <f t="shared" si="0"/>
        <v>0</v>
      </c>
      <c r="AD33" s="171">
        <f t="shared" si="1"/>
        <v>0</v>
      </c>
    </row>
    <row r="34" spans="1:30" x14ac:dyDescent="0.25">
      <c r="A34" s="15">
        <v>25</v>
      </c>
      <c r="B34" s="22" t="s">
        <v>187</v>
      </c>
      <c r="C34" s="20" t="s">
        <v>12</v>
      </c>
      <c r="D34" s="38"/>
      <c r="E34" s="144"/>
      <c r="F34" s="38"/>
      <c r="G34" s="38"/>
      <c r="H34" s="38"/>
      <c r="I34" s="352">
        <f t="shared" si="2"/>
        <v>0</v>
      </c>
      <c r="J34" s="38"/>
      <c r="K34" s="144"/>
      <c r="L34" s="38"/>
      <c r="M34" s="38"/>
      <c r="N34" s="38"/>
      <c r="O34" s="38"/>
      <c r="P34" s="38">
        <f t="shared" si="3"/>
        <v>0</v>
      </c>
      <c r="Q34" s="38"/>
      <c r="R34" s="166">
        <f t="shared" si="4"/>
        <v>0</v>
      </c>
      <c r="S34" s="38"/>
      <c r="T34" s="38"/>
      <c r="U34" s="206">
        <f t="shared" si="5"/>
        <v>0</v>
      </c>
      <c r="V34" s="38"/>
      <c r="W34" s="38"/>
      <c r="X34" s="38"/>
      <c r="Y34" s="370">
        <f t="shared" si="6"/>
        <v>0</v>
      </c>
      <c r="Z34" s="160"/>
      <c r="AA34" s="38"/>
      <c r="AB34" s="38"/>
      <c r="AC34" s="168">
        <f t="shared" si="0"/>
        <v>0</v>
      </c>
      <c r="AD34" s="171">
        <f t="shared" si="1"/>
        <v>0</v>
      </c>
    </row>
    <row r="35" spans="1:30" x14ac:dyDescent="0.25">
      <c r="A35" s="15">
        <v>26</v>
      </c>
      <c r="B35" s="22" t="s">
        <v>117</v>
      </c>
      <c r="C35" s="20" t="s">
        <v>12</v>
      </c>
      <c r="D35" s="38"/>
      <c r="E35" s="144"/>
      <c r="F35" s="38"/>
      <c r="G35" s="38"/>
      <c r="H35" s="38"/>
      <c r="I35" s="352">
        <f t="shared" si="2"/>
        <v>0</v>
      </c>
      <c r="J35" s="38"/>
      <c r="K35" s="144"/>
      <c r="L35" s="38"/>
      <c r="M35" s="38"/>
      <c r="N35" s="38"/>
      <c r="O35" s="38"/>
      <c r="P35" s="38">
        <f t="shared" si="3"/>
        <v>0</v>
      </c>
      <c r="Q35" s="38"/>
      <c r="R35" s="166">
        <f t="shared" si="4"/>
        <v>0</v>
      </c>
      <c r="S35" s="38"/>
      <c r="T35" s="38"/>
      <c r="U35" s="206">
        <f t="shared" si="5"/>
        <v>0</v>
      </c>
      <c r="V35" s="38"/>
      <c r="W35" s="38"/>
      <c r="X35" s="38"/>
      <c r="Y35" s="370">
        <f t="shared" si="6"/>
        <v>0</v>
      </c>
      <c r="Z35" s="160"/>
      <c r="AA35" s="38"/>
      <c r="AB35" s="38"/>
      <c r="AC35" s="168">
        <f t="shared" si="0"/>
        <v>0</v>
      </c>
      <c r="AD35" s="171">
        <f t="shared" si="1"/>
        <v>0</v>
      </c>
    </row>
    <row r="36" spans="1:30" x14ac:dyDescent="0.25">
      <c r="A36" s="6"/>
      <c r="B36" s="64" t="s">
        <v>20</v>
      </c>
      <c r="C36" s="52"/>
      <c r="D36" s="38"/>
      <c r="E36" s="144"/>
      <c r="F36" s="38"/>
      <c r="G36" s="38"/>
      <c r="H36" s="38"/>
      <c r="I36" s="352">
        <f t="shared" si="2"/>
        <v>0</v>
      </c>
      <c r="J36" s="38"/>
      <c r="K36" s="144"/>
      <c r="L36" s="38"/>
      <c r="M36" s="38"/>
      <c r="N36" s="38"/>
      <c r="O36" s="38"/>
      <c r="P36" s="38">
        <f t="shared" si="3"/>
        <v>0</v>
      </c>
      <c r="Q36" s="38"/>
      <c r="R36" s="166">
        <f t="shared" si="4"/>
        <v>0</v>
      </c>
      <c r="S36" s="38"/>
      <c r="T36" s="38"/>
      <c r="U36" s="206">
        <f t="shared" si="5"/>
        <v>0</v>
      </c>
      <c r="V36" s="38"/>
      <c r="W36" s="38"/>
      <c r="X36" s="38"/>
      <c r="Y36" s="370">
        <f t="shared" si="6"/>
        <v>0</v>
      </c>
      <c r="Z36" s="160"/>
      <c r="AA36" s="38"/>
      <c r="AB36" s="38"/>
      <c r="AC36" s="168">
        <f t="shared" si="0"/>
        <v>0</v>
      </c>
      <c r="AD36" s="171">
        <f t="shared" si="1"/>
        <v>0</v>
      </c>
    </row>
    <row r="37" spans="1:30" x14ac:dyDescent="0.25">
      <c r="A37" s="15">
        <v>27</v>
      </c>
      <c r="B37" s="19" t="s">
        <v>21</v>
      </c>
      <c r="C37" s="20" t="s">
        <v>12</v>
      </c>
      <c r="D37" s="38"/>
      <c r="E37" s="144"/>
      <c r="F37" s="38"/>
      <c r="G37" s="38"/>
      <c r="H37" s="38"/>
      <c r="I37" s="352">
        <f t="shared" si="2"/>
        <v>0</v>
      </c>
      <c r="J37" s="38"/>
      <c r="K37" s="144"/>
      <c r="L37" s="38"/>
      <c r="M37" s="38"/>
      <c r="N37" s="38"/>
      <c r="O37" s="38"/>
      <c r="P37" s="38">
        <f t="shared" si="3"/>
        <v>0</v>
      </c>
      <c r="Q37" s="38"/>
      <c r="R37" s="166">
        <f t="shared" si="4"/>
        <v>0</v>
      </c>
      <c r="S37" s="38"/>
      <c r="T37" s="38"/>
      <c r="U37" s="206">
        <f t="shared" si="5"/>
        <v>0</v>
      </c>
      <c r="V37" s="38"/>
      <c r="W37" s="38"/>
      <c r="X37" s="38"/>
      <c r="Y37" s="370">
        <f t="shared" si="6"/>
        <v>0</v>
      </c>
      <c r="Z37" s="160"/>
      <c r="AA37" s="38"/>
      <c r="AB37" s="38"/>
      <c r="AC37" s="168">
        <f t="shared" si="0"/>
        <v>0</v>
      </c>
      <c r="AD37" s="171">
        <f t="shared" si="1"/>
        <v>0</v>
      </c>
    </row>
    <row r="38" spans="1:30" x14ac:dyDescent="0.25">
      <c r="A38" s="15">
        <v>28</v>
      </c>
      <c r="B38" s="19" t="s">
        <v>22</v>
      </c>
      <c r="C38" s="20" t="s">
        <v>12</v>
      </c>
      <c r="D38" s="38"/>
      <c r="E38" s="144"/>
      <c r="F38" s="38"/>
      <c r="G38" s="38"/>
      <c r="H38" s="38"/>
      <c r="I38" s="352">
        <f t="shared" si="2"/>
        <v>0</v>
      </c>
      <c r="J38" s="38"/>
      <c r="K38" s="144"/>
      <c r="L38" s="38"/>
      <c r="M38" s="38"/>
      <c r="N38" s="38"/>
      <c r="O38" s="38"/>
      <c r="P38" s="38">
        <f t="shared" si="3"/>
        <v>0</v>
      </c>
      <c r="Q38" s="38"/>
      <c r="R38" s="166">
        <f t="shared" si="4"/>
        <v>0</v>
      </c>
      <c r="S38" s="38"/>
      <c r="T38" s="38"/>
      <c r="U38" s="206">
        <f t="shared" si="5"/>
        <v>0</v>
      </c>
      <c r="V38" s="38"/>
      <c r="W38" s="38"/>
      <c r="X38" s="38"/>
      <c r="Y38" s="370">
        <f t="shared" si="6"/>
        <v>0</v>
      </c>
      <c r="Z38" s="160"/>
      <c r="AA38" s="38"/>
      <c r="AB38" s="38"/>
      <c r="AC38" s="168">
        <f t="shared" si="0"/>
        <v>0</v>
      </c>
      <c r="AD38" s="171">
        <f t="shared" si="1"/>
        <v>0</v>
      </c>
    </row>
    <row r="39" spans="1:30" x14ac:dyDescent="0.25">
      <c r="A39" s="15">
        <v>29</v>
      </c>
      <c r="B39" s="31" t="s">
        <v>229</v>
      </c>
      <c r="C39" s="20" t="s">
        <v>12</v>
      </c>
      <c r="D39" s="38"/>
      <c r="E39" s="144"/>
      <c r="F39" s="38"/>
      <c r="G39" s="38"/>
      <c r="H39" s="38"/>
      <c r="I39" s="352">
        <f t="shared" si="2"/>
        <v>0</v>
      </c>
      <c r="J39" s="38"/>
      <c r="K39" s="144"/>
      <c r="L39" s="38"/>
      <c r="M39" s="38"/>
      <c r="N39" s="38"/>
      <c r="O39" s="38"/>
      <c r="P39" s="38">
        <f t="shared" si="3"/>
        <v>0</v>
      </c>
      <c r="Q39" s="38"/>
      <c r="R39" s="166">
        <f t="shared" si="4"/>
        <v>0</v>
      </c>
      <c r="S39" s="38"/>
      <c r="T39" s="38"/>
      <c r="U39" s="206">
        <f t="shared" si="5"/>
        <v>0</v>
      </c>
      <c r="V39" s="38"/>
      <c r="W39" s="38"/>
      <c r="X39" s="38"/>
      <c r="Y39" s="370">
        <f t="shared" si="6"/>
        <v>0</v>
      </c>
      <c r="Z39" s="160"/>
      <c r="AA39" s="38"/>
      <c r="AB39" s="38"/>
      <c r="AC39" s="168">
        <f t="shared" ref="AC39:AC70" si="7">(AB39+AA39+Z39)*$AC$5</f>
        <v>0</v>
      </c>
      <c r="AD39" s="171">
        <f t="shared" ref="AD39:AD70" si="8">I39+R39+U39+Y39+AC39</f>
        <v>0</v>
      </c>
    </row>
    <row r="40" spans="1:30" x14ac:dyDescent="0.25">
      <c r="A40" s="6"/>
      <c r="B40" s="64" t="s">
        <v>23</v>
      </c>
      <c r="C40" s="52"/>
      <c r="D40" s="145"/>
      <c r="E40" s="146"/>
      <c r="F40" s="147"/>
      <c r="G40" s="147"/>
      <c r="H40" s="147"/>
      <c r="I40" s="352">
        <f t="shared" si="2"/>
        <v>0</v>
      </c>
      <c r="J40" s="147"/>
      <c r="K40" s="146"/>
      <c r="L40" s="147"/>
      <c r="M40" s="147"/>
      <c r="N40" s="147"/>
      <c r="O40" s="147"/>
      <c r="P40" s="38">
        <f t="shared" si="3"/>
        <v>0</v>
      </c>
      <c r="Q40" s="38"/>
      <c r="R40" s="166">
        <f t="shared" si="4"/>
        <v>0</v>
      </c>
      <c r="S40" s="147"/>
      <c r="T40" s="147"/>
      <c r="U40" s="206">
        <f t="shared" si="5"/>
        <v>0</v>
      </c>
      <c r="V40" s="147"/>
      <c r="W40" s="147"/>
      <c r="X40" s="147"/>
      <c r="Y40" s="370">
        <f t="shared" si="6"/>
        <v>0</v>
      </c>
      <c r="Z40" s="190"/>
      <c r="AA40" s="147"/>
      <c r="AB40" s="147"/>
      <c r="AC40" s="168">
        <f t="shared" si="7"/>
        <v>0</v>
      </c>
      <c r="AD40" s="171">
        <f t="shared" si="8"/>
        <v>0</v>
      </c>
    </row>
    <row r="41" spans="1:30" x14ac:dyDescent="0.25">
      <c r="A41" s="15">
        <v>30</v>
      </c>
      <c r="B41" s="16" t="s">
        <v>24</v>
      </c>
      <c r="C41" s="17" t="s">
        <v>12</v>
      </c>
      <c r="D41" s="38"/>
      <c r="E41" s="144"/>
      <c r="F41" s="38"/>
      <c r="G41" s="38"/>
      <c r="H41" s="38"/>
      <c r="I41" s="352">
        <f t="shared" si="2"/>
        <v>0</v>
      </c>
      <c r="J41" s="38"/>
      <c r="K41" s="144"/>
      <c r="L41" s="38"/>
      <c r="M41" s="38"/>
      <c r="N41" s="38"/>
      <c r="O41" s="38"/>
      <c r="P41" s="38">
        <f t="shared" si="3"/>
        <v>0</v>
      </c>
      <c r="Q41" s="38"/>
      <c r="R41" s="166">
        <f t="shared" si="4"/>
        <v>0</v>
      </c>
      <c r="S41" s="38"/>
      <c r="T41" s="38"/>
      <c r="U41" s="206">
        <f t="shared" si="5"/>
        <v>0</v>
      </c>
      <c r="V41" s="38"/>
      <c r="W41" s="38"/>
      <c r="X41" s="38"/>
      <c r="Y41" s="370">
        <f t="shared" si="6"/>
        <v>0</v>
      </c>
      <c r="Z41" s="160"/>
      <c r="AA41" s="38"/>
      <c r="AB41" s="38"/>
      <c r="AC41" s="168">
        <f t="shared" si="7"/>
        <v>0</v>
      </c>
      <c r="AD41" s="171">
        <f t="shared" si="8"/>
        <v>0</v>
      </c>
    </row>
    <row r="42" spans="1:30" x14ac:dyDescent="0.25">
      <c r="A42" s="15">
        <v>31</v>
      </c>
      <c r="B42" s="19" t="s">
        <v>25</v>
      </c>
      <c r="C42" s="20" t="s">
        <v>12</v>
      </c>
      <c r="D42" s="38"/>
      <c r="E42" s="144"/>
      <c r="F42" s="38"/>
      <c r="G42" s="38"/>
      <c r="H42" s="38"/>
      <c r="I42" s="352">
        <f t="shared" si="2"/>
        <v>0</v>
      </c>
      <c r="J42" s="38"/>
      <c r="K42" s="144"/>
      <c r="L42" s="38"/>
      <c r="M42" s="38"/>
      <c r="N42" s="38"/>
      <c r="O42" s="38"/>
      <c r="P42" s="38">
        <f t="shared" si="3"/>
        <v>0</v>
      </c>
      <c r="Q42" s="38"/>
      <c r="R42" s="166">
        <f t="shared" si="4"/>
        <v>0</v>
      </c>
      <c r="S42" s="38"/>
      <c r="T42" s="38"/>
      <c r="U42" s="206">
        <f t="shared" si="5"/>
        <v>0</v>
      </c>
      <c r="V42" s="38"/>
      <c r="W42" s="38"/>
      <c r="X42" s="38"/>
      <c r="Y42" s="370">
        <f t="shared" si="6"/>
        <v>0</v>
      </c>
      <c r="Z42" s="160"/>
      <c r="AA42" s="38"/>
      <c r="AB42" s="38"/>
      <c r="AC42" s="168">
        <f t="shared" si="7"/>
        <v>0</v>
      </c>
      <c r="AD42" s="171">
        <f t="shared" si="8"/>
        <v>0</v>
      </c>
    </row>
    <row r="43" spans="1:30" x14ac:dyDescent="0.25">
      <c r="A43" s="15">
        <v>32</v>
      </c>
      <c r="B43" s="19" t="s">
        <v>26</v>
      </c>
      <c r="C43" s="20" t="s">
        <v>12</v>
      </c>
      <c r="D43" s="38"/>
      <c r="E43" s="144"/>
      <c r="F43" s="38"/>
      <c r="G43" s="38"/>
      <c r="H43" s="38"/>
      <c r="I43" s="352">
        <f t="shared" si="2"/>
        <v>0</v>
      </c>
      <c r="J43" s="38"/>
      <c r="K43" s="144"/>
      <c r="L43" s="38"/>
      <c r="M43" s="38"/>
      <c r="N43" s="38"/>
      <c r="O43" s="38"/>
      <c r="P43" s="38">
        <f t="shared" si="3"/>
        <v>0</v>
      </c>
      <c r="Q43" s="38"/>
      <c r="R43" s="166">
        <f t="shared" si="4"/>
        <v>0</v>
      </c>
      <c r="S43" s="38"/>
      <c r="T43" s="38"/>
      <c r="U43" s="206">
        <f t="shared" si="5"/>
        <v>0</v>
      </c>
      <c r="V43" s="38"/>
      <c r="W43" s="38"/>
      <c r="X43" s="38"/>
      <c r="Y43" s="370">
        <f t="shared" si="6"/>
        <v>0</v>
      </c>
      <c r="Z43" s="220"/>
      <c r="AA43" s="38"/>
      <c r="AB43" s="38"/>
      <c r="AC43" s="168">
        <f t="shared" si="7"/>
        <v>0</v>
      </c>
      <c r="AD43" s="171">
        <f t="shared" si="8"/>
        <v>0</v>
      </c>
    </row>
    <row r="44" spans="1:30" x14ac:dyDescent="0.25">
      <c r="A44" s="15">
        <v>33</v>
      </c>
      <c r="B44" s="19" t="s">
        <v>27</v>
      </c>
      <c r="C44" s="20" t="s">
        <v>12</v>
      </c>
      <c r="D44" s="38"/>
      <c r="E44" s="436">
        <v>5.1000000000000004E-3</v>
      </c>
      <c r="F44" s="38"/>
      <c r="G44" s="38"/>
      <c r="H44" s="38"/>
      <c r="I44" s="352">
        <f t="shared" si="2"/>
        <v>5.1000000000000004E-3</v>
      </c>
      <c r="J44" s="38"/>
      <c r="K44" s="436">
        <v>5.1000000000000004E-3</v>
      </c>
      <c r="L44" s="38"/>
      <c r="M44" s="38"/>
      <c r="N44" s="38"/>
      <c r="O44" s="38"/>
      <c r="P44" s="38">
        <f t="shared" si="3"/>
        <v>5.1000000000000004E-3</v>
      </c>
      <c r="Q44" s="38"/>
      <c r="R44" s="166">
        <f t="shared" si="4"/>
        <v>5.1000000000000004E-3</v>
      </c>
      <c r="S44" s="38"/>
      <c r="T44" s="38"/>
      <c r="U44" s="206">
        <f t="shared" si="5"/>
        <v>0</v>
      </c>
      <c r="V44" s="38"/>
      <c r="W44" s="38"/>
      <c r="X44" s="38"/>
      <c r="Y44" s="370">
        <f t="shared" si="6"/>
        <v>0</v>
      </c>
      <c r="Z44" s="160"/>
      <c r="AA44" s="38"/>
      <c r="AB44" s="38"/>
      <c r="AC44" s="168">
        <f t="shared" si="7"/>
        <v>0</v>
      </c>
      <c r="AD44" s="171">
        <f t="shared" si="8"/>
        <v>1.0200000000000001E-2</v>
      </c>
    </row>
    <row r="45" spans="1:30" x14ac:dyDescent="0.25">
      <c r="A45" s="15">
        <v>34</v>
      </c>
      <c r="B45" s="16" t="s">
        <v>28</v>
      </c>
      <c r="C45" s="17" t="s">
        <v>12</v>
      </c>
      <c r="D45" s="38"/>
      <c r="E45" s="144"/>
      <c r="F45" s="38"/>
      <c r="G45" s="38"/>
      <c r="H45" s="38"/>
      <c r="I45" s="352">
        <f t="shared" si="2"/>
        <v>0</v>
      </c>
      <c r="J45" s="38"/>
      <c r="K45" s="144"/>
      <c r="L45" s="38"/>
      <c r="M45" s="38"/>
      <c r="N45" s="38"/>
      <c r="O45" s="38"/>
      <c r="P45" s="38">
        <f t="shared" si="3"/>
        <v>0</v>
      </c>
      <c r="Q45" s="38"/>
      <c r="R45" s="166">
        <f t="shared" si="4"/>
        <v>0</v>
      </c>
      <c r="S45" s="38"/>
      <c r="T45" s="38"/>
      <c r="U45" s="206">
        <f t="shared" si="5"/>
        <v>0</v>
      </c>
      <c r="V45" s="38"/>
      <c r="W45" s="38"/>
      <c r="X45" s="38"/>
      <c r="Y45" s="370">
        <f t="shared" si="6"/>
        <v>0</v>
      </c>
      <c r="Z45" s="160"/>
      <c r="AA45" s="38"/>
      <c r="AB45" s="38"/>
      <c r="AC45" s="168">
        <f t="shared" si="7"/>
        <v>0</v>
      </c>
      <c r="AD45" s="171">
        <f t="shared" si="8"/>
        <v>0</v>
      </c>
    </row>
    <row r="46" spans="1:30" x14ac:dyDescent="0.25">
      <c r="A46" s="15">
        <v>35</v>
      </c>
      <c r="B46" s="16" t="s">
        <v>29</v>
      </c>
      <c r="C46" s="17" t="s">
        <v>12</v>
      </c>
      <c r="D46" s="38"/>
      <c r="E46" s="144"/>
      <c r="F46" s="38">
        <v>7.3200000000000001E-2</v>
      </c>
      <c r="G46" s="38"/>
      <c r="H46" s="38"/>
      <c r="I46" s="352">
        <f t="shared" si="2"/>
        <v>7.3200000000000001E-2</v>
      </c>
      <c r="J46" s="38"/>
      <c r="K46" s="144"/>
      <c r="L46" s="435">
        <v>8.1000000000000003E-2</v>
      </c>
      <c r="M46" s="38"/>
      <c r="N46" s="38"/>
      <c r="O46" s="38"/>
      <c r="P46" s="38">
        <f t="shared" si="3"/>
        <v>8.1000000000000003E-2</v>
      </c>
      <c r="Q46" s="38"/>
      <c r="R46" s="166">
        <f t="shared" si="4"/>
        <v>8.1000000000000003E-2</v>
      </c>
      <c r="S46" s="38"/>
      <c r="T46" s="38"/>
      <c r="U46" s="206">
        <f t="shared" si="5"/>
        <v>0</v>
      </c>
      <c r="V46" s="38"/>
      <c r="W46" s="38"/>
      <c r="X46" s="38"/>
      <c r="Y46" s="370">
        <f t="shared" si="6"/>
        <v>0</v>
      </c>
      <c r="Z46" s="160"/>
      <c r="AA46" s="38"/>
      <c r="AB46" s="38"/>
      <c r="AC46" s="168">
        <f t="shared" si="7"/>
        <v>0</v>
      </c>
      <c r="AD46" s="171">
        <f t="shared" si="8"/>
        <v>0.1542</v>
      </c>
    </row>
    <row r="47" spans="1:30" x14ac:dyDescent="0.25">
      <c r="A47" s="15">
        <v>36</v>
      </c>
      <c r="B47" s="16" t="s">
        <v>30</v>
      </c>
      <c r="C47" s="17" t="s">
        <v>12</v>
      </c>
      <c r="D47" s="38"/>
      <c r="E47" s="144"/>
      <c r="F47" s="38"/>
      <c r="G47" s="38"/>
      <c r="H47" s="38"/>
      <c r="I47" s="352">
        <f t="shared" si="2"/>
        <v>0</v>
      </c>
      <c r="J47" s="38"/>
      <c r="K47" s="144"/>
      <c r="L47" s="38"/>
      <c r="M47" s="38"/>
      <c r="N47" s="38"/>
      <c r="O47" s="38"/>
      <c r="P47" s="38">
        <f t="shared" si="3"/>
        <v>0</v>
      </c>
      <c r="Q47" s="38"/>
      <c r="R47" s="166">
        <f t="shared" si="4"/>
        <v>0</v>
      </c>
      <c r="S47" s="38"/>
      <c r="T47" s="38"/>
      <c r="U47" s="206">
        <f t="shared" si="5"/>
        <v>0</v>
      </c>
      <c r="V47" s="38"/>
      <c r="W47" s="38"/>
      <c r="X47" s="38"/>
      <c r="Y47" s="370">
        <f t="shared" si="6"/>
        <v>0</v>
      </c>
      <c r="Z47" s="160"/>
      <c r="AA47" s="38"/>
      <c r="AB47" s="38"/>
      <c r="AC47" s="168">
        <f t="shared" si="7"/>
        <v>0</v>
      </c>
      <c r="AD47" s="171">
        <f t="shared" si="8"/>
        <v>0</v>
      </c>
    </row>
    <row r="48" spans="1:30" x14ac:dyDescent="0.25">
      <c r="A48" s="15">
        <v>37</v>
      </c>
      <c r="B48" s="16" t="s">
        <v>31</v>
      </c>
      <c r="C48" s="17" t="s">
        <v>12</v>
      </c>
      <c r="D48" s="38"/>
      <c r="E48" s="144"/>
      <c r="F48" s="38"/>
      <c r="G48" s="38"/>
      <c r="H48" s="38"/>
      <c r="I48" s="352">
        <f t="shared" si="2"/>
        <v>0</v>
      </c>
      <c r="J48" s="38"/>
      <c r="K48" s="144"/>
      <c r="L48" s="38"/>
      <c r="M48" s="38"/>
      <c r="N48" s="38"/>
      <c r="O48" s="38"/>
      <c r="P48" s="38">
        <f t="shared" si="3"/>
        <v>0</v>
      </c>
      <c r="Q48" s="38"/>
      <c r="R48" s="166">
        <f t="shared" si="4"/>
        <v>0</v>
      </c>
      <c r="S48" s="38"/>
      <c r="T48" s="38"/>
      <c r="U48" s="206">
        <f t="shared" si="5"/>
        <v>0</v>
      </c>
      <c r="V48" s="38"/>
      <c r="W48" s="38"/>
      <c r="X48" s="38"/>
      <c r="Y48" s="370">
        <f t="shared" si="6"/>
        <v>0</v>
      </c>
      <c r="Z48" s="160"/>
      <c r="AA48" s="38"/>
      <c r="AB48" s="38"/>
      <c r="AC48" s="168">
        <f t="shared" si="7"/>
        <v>0</v>
      </c>
      <c r="AD48" s="171">
        <f t="shared" si="8"/>
        <v>0</v>
      </c>
    </row>
    <row r="49" spans="1:30" x14ac:dyDescent="0.25">
      <c r="A49" s="15">
        <v>38</v>
      </c>
      <c r="B49" s="16" t="s">
        <v>32</v>
      </c>
      <c r="C49" s="17" t="s">
        <v>12</v>
      </c>
      <c r="D49" s="38"/>
      <c r="E49" s="144"/>
      <c r="F49" s="38"/>
      <c r="G49" s="38"/>
      <c r="H49" s="38"/>
      <c r="I49" s="352">
        <f t="shared" si="2"/>
        <v>0</v>
      </c>
      <c r="J49" s="38"/>
      <c r="K49" s="144"/>
      <c r="L49" s="38"/>
      <c r="M49" s="38"/>
      <c r="N49" s="38"/>
      <c r="O49" s="38"/>
      <c r="P49" s="38">
        <f t="shared" si="3"/>
        <v>0</v>
      </c>
      <c r="Q49" s="38"/>
      <c r="R49" s="166">
        <f t="shared" si="4"/>
        <v>0</v>
      </c>
      <c r="S49" s="38"/>
      <c r="T49" s="38"/>
      <c r="U49" s="206">
        <f t="shared" si="5"/>
        <v>0</v>
      </c>
      <c r="V49" s="38"/>
      <c r="W49" s="38"/>
      <c r="X49" s="38"/>
      <c r="Y49" s="370">
        <f t="shared" si="6"/>
        <v>0</v>
      </c>
      <c r="Z49" s="160"/>
      <c r="AA49" s="38"/>
      <c r="AB49" s="38"/>
      <c r="AC49" s="168">
        <f t="shared" si="7"/>
        <v>0</v>
      </c>
      <c r="AD49" s="171">
        <f t="shared" si="8"/>
        <v>0</v>
      </c>
    </row>
    <row r="50" spans="1:30" x14ac:dyDescent="0.25">
      <c r="A50" s="15">
        <v>39</v>
      </c>
      <c r="B50" s="16" t="s">
        <v>33</v>
      </c>
      <c r="C50" s="17" t="s">
        <v>12</v>
      </c>
      <c r="D50" s="38"/>
      <c r="E50" s="144"/>
      <c r="F50" s="38"/>
      <c r="G50" s="38"/>
      <c r="H50" s="38"/>
      <c r="I50" s="352">
        <f t="shared" si="2"/>
        <v>0</v>
      </c>
      <c r="J50" s="38"/>
      <c r="K50" s="144"/>
      <c r="L50" s="38"/>
      <c r="M50" s="38"/>
      <c r="N50" s="38"/>
      <c r="O50" s="38"/>
      <c r="P50" s="38">
        <f t="shared" si="3"/>
        <v>0</v>
      </c>
      <c r="Q50" s="38"/>
      <c r="R50" s="166">
        <f t="shared" si="4"/>
        <v>0</v>
      </c>
      <c r="S50" s="38"/>
      <c r="T50" s="38"/>
      <c r="U50" s="206">
        <f t="shared" si="5"/>
        <v>0</v>
      </c>
      <c r="V50" s="38"/>
      <c r="W50" s="38"/>
      <c r="X50" s="38"/>
      <c r="Y50" s="370">
        <f t="shared" si="6"/>
        <v>0</v>
      </c>
      <c r="Z50" s="160"/>
      <c r="AA50" s="38"/>
      <c r="AB50" s="38"/>
      <c r="AC50" s="168">
        <f t="shared" si="7"/>
        <v>0</v>
      </c>
      <c r="AD50" s="171">
        <f t="shared" si="8"/>
        <v>0</v>
      </c>
    </row>
    <row r="51" spans="1:30" x14ac:dyDescent="0.25">
      <c r="A51" s="15">
        <v>40</v>
      </c>
      <c r="B51" s="16" t="s">
        <v>34</v>
      </c>
      <c r="C51" s="17" t="s">
        <v>12</v>
      </c>
      <c r="D51" s="38"/>
      <c r="E51" s="144"/>
      <c r="F51" s="38"/>
      <c r="G51" s="38"/>
      <c r="H51" s="38"/>
      <c r="I51" s="352">
        <f t="shared" si="2"/>
        <v>0</v>
      </c>
      <c r="J51" s="38"/>
      <c r="K51" s="144"/>
      <c r="L51" s="38"/>
      <c r="M51" s="38"/>
      <c r="N51" s="38"/>
      <c r="O51" s="38"/>
      <c r="P51" s="38">
        <f t="shared" si="3"/>
        <v>0</v>
      </c>
      <c r="Q51" s="38"/>
      <c r="R51" s="166">
        <f t="shared" si="4"/>
        <v>0</v>
      </c>
      <c r="S51" s="38"/>
      <c r="T51" s="38"/>
      <c r="U51" s="206">
        <f t="shared" si="5"/>
        <v>0</v>
      </c>
      <c r="V51" s="167">
        <v>1.4500000000000001E-2</v>
      </c>
      <c r="W51" s="38"/>
      <c r="X51" s="38"/>
      <c r="Y51" s="370">
        <f t="shared" si="6"/>
        <v>0</v>
      </c>
      <c r="Z51" s="160"/>
      <c r="AA51" s="38"/>
      <c r="AB51" s="38"/>
      <c r="AC51" s="168">
        <f t="shared" si="7"/>
        <v>0</v>
      </c>
      <c r="AD51" s="171">
        <f t="shared" si="8"/>
        <v>0</v>
      </c>
    </row>
    <row r="52" spans="1:30" x14ac:dyDescent="0.25">
      <c r="A52" s="15">
        <v>41</v>
      </c>
      <c r="B52" s="19" t="s">
        <v>35</v>
      </c>
      <c r="C52" s="20" t="s">
        <v>12</v>
      </c>
      <c r="D52" s="38"/>
      <c r="E52" s="144"/>
      <c r="F52" s="38"/>
      <c r="G52" s="38"/>
      <c r="H52" s="38"/>
      <c r="I52" s="352">
        <f t="shared" si="2"/>
        <v>0</v>
      </c>
      <c r="J52" s="38"/>
      <c r="K52" s="144"/>
      <c r="L52" s="38"/>
      <c r="M52" s="38"/>
      <c r="N52" s="38"/>
      <c r="O52" s="38"/>
      <c r="P52" s="38">
        <f t="shared" si="3"/>
        <v>0</v>
      </c>
      <c r="Q52" s="38"/>
      <c r="R52" s="166">
        <f t="shared" si="4"/>
        <v>0</v>
      </c>
      <c r="S52" s="38"/>
      <c r="T52" s="38"/>
      <c r="U52" s="206">
        <f t="shared" si="5"/>
        <v>0</v>
      </c>
      <c r="V52" s="167">
        <v>0.01</v>
      </c>
      <c r="W52" s="38"/>
      <c r="X52" s="38"/>
      <c r="Y52" s="370">
        <f t="shared" si="6"/>
        <v>0</v>
      </c>
      <c r="Z52" s="160"/>
      <c r="AA52" s="38"/>
      <c r="AB52" s="38"/>
      <c r="AC52" s="168">
        <f t="shared" si="7"/>
        <v>0</v>
      </c>
      <c r="AD52" s="171">
        <f t="shared" si="8"/>
        <v>0</v>
      </c>
    </row>
    <row r="53" spans="1:30" x14ac:dyDescent="0.25">
      <c r="A53" s="15">
        <v>42</v>
      </c>
      <c r="B53" s="22" t="s">
        <v>39</v>
      </c>
      <c r="C53" s="23" t="s">
        <v>12</v>
      </c>
      <c r="D53" s="38"/>
      <c r="E53" s="144"/>
      <c r="F53" s="38"/>
      <c r="G53" s="38"/>
      <c r="H53" s="38"/>
      <c r="I53" s="352">
        <f t="shared" si="2"/>
        <v>0</v>
      </c>
      <c r="J53" s="38"/>
      <c r="K53" s="144"/>
      <c r="L53" s="38"/>
      <c r="M53" s="38"/>
      <c r="N53" s="38"/>
      <c r="O53" s="38"/>
      <c r="P53" s="38">
        <f t="shared" si="3"/>
        <v>0</v>
      </c>
      <c r="Q53" s="38"/>
      <c r="R53" s="166">
        <f t="shared" si="4"/>
        <v>0</v>
      </c>
      <c r="S53" s="38"/>
      <c r="T53" s="38"/>
      <c r="U53" s="206">
        <f t="shared" si="5"/>
        <v>0</v>
      </c>
      <c r="V53" s="38"/>
      <c r="W53" s="38"/>
      <c r="X53" s="38"/>
      <c r="Y53" s="370">
        <f t="shared" si="6"/>
        <v>0</v>
      </c>
      <c r="Z53" s="160"/>
      <c r="AA53" s="38"/>
      <c r="AB53" s="38"/>
      <c r="AC53" s="168">
        <f t="shared" si="7"/>
        <v>0</v>
      </c>
      <c r="AD53" s="171">
        <f t="shared" si="8"/>
        <v>0</v>
      </c>
    </row>
    <row r="54" spans="1:30" x14ac:dyDescent="0.25">
      <c r="A54" s="15">
        <v>43</v>
      </c>
      <c r="B54" s="19" t="s">
        <v>190</v>
      </c>
      <c r="C54" s="20" t="s">
        <v>12</v>
      </c>
      <c r="D54" s="38"/>
      <c r="E54" s="144"/>
      <c r="F54" s="38"/>
      <c r="G54" s="38"/>
      <c r="H54" s="38"/>
      <c r="I54" s="352">
        <f t="shared" si="2"/>
        <v>0</v>
      </c>
      <c r="J54" s="38"/>
      <c r="K54" s="144"/>
      <c r="L54" s="38"/>
      <c r="M54" s="38"/>
      <c r="N54" s="38"/>
      <c r="O54" s="38"/>
      <c r="P54" s="38">
        <f t="shared" si="3"/>
        <v>0</v>
      </c>
      <c r="Q54" s="38"/>
      <c r="R54" s="166">
        <f t="shared" si="4"/>
        <v>0</v>
      </c>
      <c r="S54" s="38"/>
      <c r="T54" s="38"/>
      <c r="U54" s="206">
        <f t="shared" si="5"/>
        <v>0</v>
      </c>
      <c r="V54" s="38"/>
      <c r="W54" s="38"/>
      <c r="X54" s="38"/>
      <c r="Y54" s="370">
        <f t="shared" si="6"/>
        <v>0</v>
      </c>
      <c r="Z54" s="160"/>
      <c r="AA54" s="38"/>
      <c r="AB54" s="38"/>
      <c r="AC54" s="168">
        <f t="shared" si="7"/>
        <v>0</v>
      </c>
      <c r="AD54" s="171">
        <f t="shared" si="8"/>
        <v>0</v>
      </c>
    </row>
    <row r="55" spans="1:30" x14ac:dyDescent="0.25">
      <c r="A55" s="15">
        <v>44</v>
      </c>
      <c r="B55" s="16" t="s">
        <v>36</v>
      </c>
      <c r="C55" s="17" t="s">
        <v>12</v>
      </c>
      <c r="D55" s="38"/>
      <c r="E55" s="436">
        <v>7.0000000000000001E-3</v>
      </c>
      <c r="F55" s="38"/>
      <c r="G55" s="38"/>
      <c r="H55" s="38"/>
      <c r="I55" s="352">
        <f t="shared" si="2"/>
        <v>7.0000000000000001E-3</v>
      </c>
      <c r="J55" s="38"/>
      <c r="K55" s="436">
        <v>7.0000000000000001E-3</v>
      </c>
      <c r="L55" s="38"/>
      <c r="M55" s="38"/>
      <c r="N55" s="38"/>
      <c r="O55" s="38"/>
      <c r="P55" s="38">
        <f t="shared" si="3"/>
        <v>7.0000000000000001E-3</v>
      </c>
      <c r="Q55" s="38"/>
      <c r="R55" s="166">
        <f t="shared" si="4"/>
        <v>7.0000000000000001E-3</v>
      </c>
      <c r="S55" s="38"/>
      <c r="T55" s="38"/>
      <c r="U55" s="206">
        <f t="shared" si="5"/>
        <v>0</v>
      </c>
      <c r="V55" s="38"/>
      <c r="W55" s="38"/>
      <c r="X55" s="38"/>
      <c r="Y55" s="370">
        <f t="shared" si="6"/>
        <v>0</v>
      </c>
      <c r="Z55" s="160"/>
      <c r="AA55" s="38"/>
      <c r="AB55" s="38"/>
      <c r="AC55" s="168">
        <f t="shared" si="7"/>
        <v>0</v>
      </c>
      <c r="AD55" s="171">
        <f t="shared" si="8"/>
        <v>1.4E-2</v>
      </c>
    </row>
    <row r="56" spans="1:30" x14ac:dyDescent="0.25">
      <c r="A56" s="15">
        <v>45</v>
      </c>
      <c r="B56" s="16" t="s">
        <v>37</v>
      </c>
      <c r="C56" s="17" t="s">
        <v>12</v>
      </c>
      <c r="D56" s="38"/>
      <c r="E56" s="144"/>
      <c r="F56" s="38"/>
      <c r="G56" s="435">
        <v>0.01</v>
      </c>
      <c r="H56" s="38"/>
      <c r="I56" s="352">
        <f t="shared" si="2"/>
        <v>0.01</v>
      </c>
      <c r="J56" s="38"/>
      <c r="K56" s="144"/>
      <c r="L56" s="38"/>
      <c r="M56" s="435">
        <v>0.01</v>
      </c>
      <c r="N56" s="38"/>
      <c r="O56" s="38"/>
      <c r="P56" s="38">
        <f t="shared" si="3"/>
        <v>0.01</v>
      </c>
      <c r="Q56" s="38"/>
      <c r="R56" s="166">
        <f t="shared" si="4"/>
        <v>0.01</v>
      </c>
      <c r="S56" s="38"/>
      <c r="T56" s="206">
        <v>0.01</v>
      </c>
      <c r="U56" s="206">
        <f t="shared" si="5"/>
        <v>0.01</v>
      </c>
      <c r="V56" s="167">
        <v>8.0000000000000004E-4</v>
      </c>
      <c r="W56" s="167">
        <v>0.01</v>
      </c>
      <c r="X56" s="38"/>
      <c r="Y56" s="370">
        <f t="shared" si="6"/>
        <v>0</v>
      </c>
      <c r="Z56" s="160"/>
      <c r="AA56" s="168">
        <f>10/1000</f>
        <v>0.01</v>
      </c>
      <c r="AB56" s="38"/>
      <c r="AC56" s="168">
        <f t="shared" si="7"/>
        <v>0.01</v>
      </c>
      <c r="AD56" s="171">
        <f t="shared" si="8"/>
        <v>0.04</v>
      </c>
    </row>
    <row r="57" spans="1:30" x14ac:dyDescent="0.25">
      <c r="A57" s="15">
        <v>46</v>
      </c>
      <c r="B57" s="16" t="s">
        <v>38</v>
      </c>
      <c r="C57" s="17" t="s">
        <v>12</v>
      </c>
      <c r="D57" s="38"/>
      <c r="E57" s="436">
        <v>5.8E-4</v>
      </c>
      <c r="F57" s="38">
        <v>6.0000000000000001E-3</v>
      </c>
      <c r="G57" s="38"/>
      <c r="H57" s="38"/>
      <c r="I57" s="352">
        <f t="shared" si="2"/>
        <v>6.5799999999999999E-3</v>
      </c>
      <c r="J57" s="38"/>
      <c r="K57" s="436">
        <v>5.8E-4</v>
      </c>
      <c r="L57" s="435">
        <v>5.9999999999999995E-4</v>
      </c>
      <c r="M57" s="38"/>
      <c r="N57" s="38"/>
      <c r="O57" s="38"/>
      <c r="P57" s="38">
        <f t="shared" si="3"/>
        <v>1.1800000000000001E-3</v>
      </c>
      <c r="Q57" s="38"/>
      <c r="R57" s="166">
        <f t="shared" si="4"/>
        <v>1.1800000000000001E-3</v>
      </c>
      <c r="S57" s="38"/>
      <c r="T57" s="38"/>
      <c r="U57" s="206">
        <f t="shared" si="5"/>
        <v>0</v>
      </c>
      <c r="V57" s="167">
        <v>2.9999999999999997E-4</v>
      </c>
      <c r="W57" s="38"/>
      <c r="X57" s="38"/>
      <c r="Y57" s="370">
        <f t="shared" si="6"/>
        <v>0</v>
      </c>
      <c r="Z57" s="220">
        <f>(0.9+0.22)/1000</f>
        <v>1.1200000000000001E-3</v>
      </c>
      <c r="AA57" s="38"/>
      <c r="AB57" s="38"/>
      <c r="AC57" s="168">
        <f t="shared" si="7"/>
        <v>1.1200000000000001E-3</v>
      </c>
      <c r="AD57" s="171">
        <f t="shared" si="8"/>
        <v>8.879999999999999E-3</v>
      </c>
    </row>
    <row r="58" spans="1:30" x14ac:dyDescent="0.25">
      <c r="A58" s="15">
        <v>47</v>
      </c>
      <c r="B58" s="16" t="s">
        <v>14</v>
      </c>
      <c r="C58" s="17" t="s">
        <v>12</v>
      </c>
      <c r="D58" s="38"/>
      <c r="E58" s="144"/>
      <c r="F58" s="38"/>
      <c r="G58" s="38"/>
      <c r="H58" s="38"/>
      <c r="I58" s="352">
        <f t="shared" si="2"/>
        <v>0</v>
      </c>
      <c r="J58" s="38"/>
      <c r="K58" s="144"/>
      <c r="L58" s="38"/>
      <c r="M58" s="38"/>
      <c r="N58" s="38"/>
      <c r="O58" s="38"/>
      <c r="P58" s="38">
        <f t="shared" si="3"/>
        <v>0</v>
      </c>
      <c r="Q58" s="38"/>
      <c r="R58" s="166">
        <f t="shared" si="4"/>
        <v>0</v>
      </c>
      <c r="S58" s="38"/>
      <c r="T58" s="38"/>
      <c r="U58" s="206">
        <f t="shared" si="5"/>
        <v>0</v>
      </c>
      <c r="V58" s="38"/>
      <c r="W58" s="38"/>
      <c r="X58" s="38"/>
      <c r="Y58" s="370">
        <f t="shared" si="6"/>
        <v>0</v>
      </c>
      <c r="Z58" s="160"/>
      <c r="AA58" s="38"/>
      <c r="AB58" s="38"/>
      <c r="AC58" s="168">
        <f t="shared" si="7"/>
        <v>0</v>
      </c>
      <c r="AD58" s="171">
        <f t="shared" si="8"/>
        <v>0</v>
      </c>
    </row>
    <row r="59" spans="1:30" x14ac:dyDescent="0.25">
      <c r="A59" s="15">
        <v>48</v>
      </c>
      <c r="B59" s="22" t="s">
        <v>191</v>
      </c>
      <c r="C59" s="17" t="s">
        <v>12</v>
      </c>
      <c r="D59" s="38"/>
      <c r="E59" s="144"/>
      <c r="F59" s="38"/>
      <c r="G59" s="38"/>
      <c r="H59" s="38"/>
      <c r="I59" s="352">
        <f t="shared" si="2"/>
        <v>0</v>
      </c>
      <c r="J59" s="38"/>
      <c r="K59" s="144"/>
      <c r="L59" s="38"/>
      <c r="M59" s="38"/>
      <c r="N59" s="38"/>
      <c r="O59" s="38"/>
      <c r="P59" s="38">
        <f t="shared" si="3"/>
        <v>0</v>
      </c>
      <c r="Q59" s="38"/>
      <c r="R59" s="166">
        <f t="shared" si="4"/>
        <v>0</v>
      </c>
      <c r="S59" s="38"/>
      <c r="T59" s="38"/>
      <c r="U59" s="206">
        <f t="shared" si="5"/>
        <v>0</v>
      </c>
      <c r="V59" s="38"/>
      <c r="W59" s="38"/>
      <c r="X59" s="38"/>
      <c r="Y59" s="370">
        <f t="shared" si="6"/>
        <v>0</v>
      </c>
      <c r="Z59" s="160"/>
      <c r="AA59" s="38"/>
      <c r="AB59" s="38"/>
      <c r="AC59" s="168">
        <f t="shared" si="7"/>
        <v>0</v>
      </c>
      <c r="AD59" s="171">
        <f t="shared" si="8"/>
        <v>0</v>
      </c>
    </row>
    <row r="60" spans="1:30" x14ac:dyDescent="0.25">
      <c r="A60" s="15">
        <v>49</v>
      </c>
      <c r="B60" s="22" t="s">
        <v>192</v>
      </c>
      <c r="C60" s="17" t="s">
        <v>12</v>
      </c>
      <c r="D60" s="38"/>
      <c r="E60" s="144"/>
      <c r="F60" s="38"/>
      <c r="G60" s="38"/>
      <c r="H60" s="38"/>
      <c r="I60" s="352">
        <f t="shared" si="2"/>
        <v>0</v>
      </c>
      <c r="J60" s="38"/>
      <c r="K60" s="144"/>
      <c r="L60" s="38"/>
      <c r="M60" s="38"/>
      <c r="N60" s="38"/>
      <c r="O60" s="38"/>
      <c r="P60" s="38">
        <f t="shared" si="3"/>
        <v>0</v>
      </c>
      <c r="Q60" s="38"/>
      <c r="R60" s="166">
        <f t="shared" si="4"/>
        <v>0</v>
      </c>
      <c r="S60" s="38"/>
      <c r="T60" s="38"/>
      <c r="U60" s="206">
        <f t="shared" si="5"/>
        <v>0</v>
      </c>
      <c r="V60" s="38"/>
      <c r="W60" s="38"/>
      <c r="X60" s="38"/>
      <c r="Y60" s="370">
        <f t="shared" si="6"/>
        <v>0</v>
      </c>
      <c r="Z60" s="160"/>
      <c r="AA60" s="38"/>
      <c r="AB60" s="38"/>
      <c r="AC60" s="168">
        <f t="shared" si="7"/>
        <v>0</v>
      </c>
      <c r="AD60" s="171">
        <f t="shared" si="8"/>
        <v>0</v>
      </c>
    </row>
    <row r="61" spans="1:30" x14ac:dyDescent="0.25">
      <c r="A61" s="6"/>
      <c r="B61" s="64" t="s">
        <v>51</v>
      </c>
      <c r="C61" s="7"/>
      <c r="D61" s="38"/>
      <c r="E61" s="144"/>
      <c r="F61" s="38"/>
      <c r="G61" s="38"/>
      <c r="H61" s="38"/>
      <c r="I61" s="352">
        <f t="shared" si="2"/>
        <v>0</v>
      </c>
      <c r="J61" s="38"/>
      <c r="K61" s="144"/>
      <c r="L61" s="38"/>
      <c r="M61" s="38"/>
      <c r="N61" s="38"/>
      <c r="O61" s="38"/>
      <c r="P61" s="38">
        <f t="shared" si="3"/>
        <v>0</v>
      </c>
      <c r="Q61" s="38"/>
      <c r="R61" s="166">
        <f t="shared" si="4"/>
        <v>0</v>
      </c>
      <c r="S61" s="38"/>
      <c r="T61" s="38"/>
      <c r="U61" s="206">
        <f t="shared" si="5"/>
        <v>0</v>
      </c>
      <c r="V61" s="38"/>
      <c r="W61" s="38"/>
      <c r="X61" s="38"/>
      <c r="Y61" s="370">
        <f t="shared" si="6"/>
        <v>0</v>
      </c>
      <c r="Z61" s="160"/>
      <c r="AA61" s="38"/>
      <c r="AB61" s="38"/>
      <c r="AC61" s="168">
        <f t="shared" si="7"/>
        <v>0</v>
      </c>
      <c r="AD61" s="171">
        <f t="shared" si="8"/>
        <v>0</v>
      </c>
    </row>
    <row r="62" spans="1:30" x14ac:dyDescent="0.25">
      <c r="A62" s="66">
        <v>50</v>
      </c>
      <c r="B62" s="19" t="s">
        <v>52</v>
      </c>
      <c r="C62" s="20" t="s">
        <v>12</v>
      </c>
      <c r="D62" s="38"/>
      <c r="E62" s="144"/>
      <c r="F62" s="38"/>
      <c r="G62" s="38"/>
      <c r="H62" s="38"/>
      <c r="I62" s="352">
        <f t="shared" si="2"/>
        <v>0</v>
      </c>
      <c r="J62" s="38"/>
      <c r="K62" s="144"/>
      <c r="L62" s="38"/>
      <c r="M62" s="38"/>
      <c r="N62" s="38"/>
      <c r="O62" s="38"/>
      <c r="P62" s="38">
        <f t="shared" si="3"/>
        <v>0</v>
      </c>
      <c r="Q62" s="38"/>
      <c r="R62" s="166">
        <f t="shared" si="4"/>
        <v>0</v>
      </c>
      <c r="S62" s="38"/>
      <c r="T62" s="38"/>
      <c r="U62" s="206">
        <f t="shared" si="5"/>
        <v>0</v>
      </c>
      <c r="V62" s="38"/>
      <c r="W62" s="38"/>
      <c r="X62" s="38"/>
      <c r="Y62" s="370">
        <f t="shared" si="6"/>
        <v>0</v>
      </c>
      <c r="Z62" s="160"/>
      <c r="AA62" s="38"/>
      <c r="AB62" s="38"/>
      <c r="AC62" s="168">
        <f t="shared" si="7"/>
        <v>0</v>
      </c>
      <c r="AD62" s="171">
        <f t="shared" si="8"/>
        <v>0</v>
      </c>
    </row>
    <row r="63" spans="1:30" x14ac:dyDescent="0.25">
      <c r="A63" s="66">
        <v>51</v>
      </c>
      <c r="B63" s="19" t="s">
        <v>193</v>
      </c>
      <c r="C63" s="20" t="s">
        <v>12</v>
      </c>
      <c r="D63" s="38"/>
      <c r="E63" s="144"/>
      <c r="F63" s="38"/>
      <c r="G63" s="38"/>
      <c r="H63" s="38"/>
      <c r="I63" s="352">
        <f t="shared" si="2"/>
        <v>0</v>
      </c>
      <c r="J63" s="38"/>
      <c r="K63" s="144"/>
      <c r="L63" s="38"/>
      <c r="M63" s="38"/>
      <c r="N63" s="38"/>
      <c r="O63" s="38"/>
      <c r="P63" s="38">
        <f t="shared" si="3"/>
        <v>0</v>
      </c>
      <c r="Q63" s="38"/>
      <c r="R63" s="166">
        <f t="shared" si="4"/>
        <v>0</v>
      </c>
      <c r="S63" s="38"/>
      <c r="T63" s="38"/>
      <c r="U63" s="206">
        <f t="shared" si="5"/>
        <v>0</v>
      </c>
      <c r="V63" s="38"/>
      <c r="W63" s="38"/>
      <c r="X63" s="38"/>
      <c r="Y63" s="370">
        <f t="shared" si="6"/>
        <v>0</v>
      </c>
      <c r="Z63" s="160"/>
      <c r="AA63" s="38"/>
      <c r="AB63" s="38"/>
      <c r="AC63" s="168">
        <f t="shared" si="7"/>
        <v>0</v>
      </c>
      <c r="AD63" s="171">
        <f t="shared" si="8"/>
        <v>0</v>
      </c>
    </row>
    <row r="64" spans="1:30" x14ac:dyDescent="0.25">
      <c r="A64" s="66">
        <v>52</v>
      </c>
      <c r="B64" s="19" t="s">
        <v>102</v>
      </c>
      <c r="C64" s="20" t="s">
        <v>12</v>
      </c>
      <c r="D64" s="38"/>
      <c r="E64" s="144"/>
      <c r="F64" s="38"/>
      <c r="G64" s="38"/>
      <c r="H64" s="38"/>
      <c r="I64" s="352">
        <f t="shared" si="2"/>
        <v>0</v>
      </c>
      <c r="J64" s="38"/>
      <c r="K64" s="144"/>
      <c r="L64" s="38"/>
      <c r="M64" s="38"/>
      <c r="N64" s="38"/>
      <c r="O64" s="38"/>
      <c r="P64" s="38">
        <f t="shared" si="3"/>
        <v>0</v>
      </c>
      <c r="Q64" s="38"/>
      <c r="R64" s="166">
        <f t="shared" si="4"/>
        <v>0</v>
      </c>
      <c r="S64" s="38"/>
      <c r="T64" s="38"/>
      <c r="U64" s="206">
        <f t="shared" si="5"/>
        <v>0</v>
      </c>
      <c r="V64" s="38"/>
      <c r="W64" s="38"/>
      <c r="X64" s="38"/>
      <c r="Y64" s="370">
        <f t="shared" si="6"/>
        <v>0</v>
      </c>
      <c r="Z64" s="220">
        <f>40/1000</f>
        <v>0.04</v>
      </c>
      <c r="AA64" s="38"/>
      <c r="AB64" s="38"/>
      <c r="AC64" s="168">
        <f t="shared" si="7"/>
        <v>0.04</v>
      </c>
      <c r="AD64" s="171">
        <f t="shared" si="8"/>
        <v>0.04</v>
      </c>
    </row>
    <row r="65" spans="1:30" x14ac:dyDescent="0.25">
      <c r="A65" s="66">
        <v>53</v>
      </c>
      <c r="B65" s="19" t="s">
        <v>220</v>
      </c>
      <c r="C65" s="20" t="s">
        <v>12</v>
      </c>
      <c r="D65" s="38"/>
      <c r="E65" s="144"/>
      <c r="F65" s="38"/>
      <c r="G65" s="38"/>
      <c r="H65" s="38"/>
      <c r="I65" s="352">
        <f t="shared" si="2"/>
        <v>0</v>
      </c>
      <c r="J65" s="38"/>
      <c r="K65" s="144"/>
      <c r="L65" s="38"/>
      <c r="M65" s="38"/>
      <c r="N65" s="38"/>
      <c r="O65" s="38"/>
      <c r="P65" s="38">
        <f t="shared" si="3"/>
        <v>0</v>
      </c>
      <c r="Q65" s="38"/>
      <c r="R65" s="166">
        <f t="shared" si="4"/>
        <v>0</v>
      </c>
      <c r="S65" s="38"/>
      <c r="T65" s="38"/>
      <c r="U65" s="206">
        <f t="shared" si="5"/>
        <v>0</v>
      </c>
      <c r="V65" s="38"/>
      <c r="W65" s="38"/>
      <c r="X65" s="38"/>
      <c r="Y65" s="370">
        <f t="shared" si="6"/>
        <v>0</v>
      </c>
      <c r="Z65" s="160"/>
      <c r="AA65" s="38"/>
      <c r="AB65" s="38"/>
      <c r="AC65" s="168">
        <f t="shared" si="7"/>
        <v>0</v>
      </c>
      <c r="AD65" s="171">
        <f t="shared" si="8"/>
        <v>0</v>
      </c>
    </row>
    <row r="66" spans="1:30" x14ac:dyDescent="0.25">
      <c r="A66" s="66">
        <v>54</v>
      </c>
      <c r="B66" s="16" t="s">
        <v>92</v>
      </c>
      <c r="C66" s="25" t="s">
        <v>12</v>
      </c>
      <c r="D66" s="38"/>
      <c r="E66" s="144"/>
      <c r="F66" s="38"/>
      <c r="G66" s="38"/>
      <c r="H66" s="38"/>
      <c r="I66" s="352">
        <f t="shared" si="2"/>
        <v>0</v>
      </c>
      <c r="J66" s="38"/>
      <c r="K66" s="144"/>
      <c r="L66" s="38"/>
      <c r="M66" s="38"/>
      <c r="N66" s="38"/>
      <c r="O66" s="38"/>
      <c r="P66" s="38">
        <f t="shared" si="3"/>
        <v>0</v>
      </c>
      <c r="Q66" s="38"/>
      <c r="R66" s="166">
        <f t="shared" si="4"/>
        <v>0</v>
      </c>
      <c r="S66" s="38"/>
      <c r="T66" s="38"/>
      <c r="U66" s="206">
        <f t="shared" si="5"/>
        <v>0</v>
      </c>
      <c r="V66" s="38"/>
      <c r="W66" s="38"/>
      <c r="X66" s="38"/>
      <c r="Y66" s="370">
        <f t="shared" si="6"/>
        <v>0</v>
      </c>
      <c r="Z66" s="160"/>
      <c r="AA66" s="38"/>
      <c r="AB66" s="38"/>
      <c r="AC66" s="168">
        <f t="shared" si="7"/>
        <v>0</v>
      </c>
      <c r="AD66" s="171">
        <f t="shared" si="8"/>
        <v>0</v>
      </c>
    </row>
    <row r="67" spans="1:30" x14ac:dyDescent="0.25">
      <c r="A67" s="66">
        <v>55</v>
      </c>
      <c r="B67" s="47" t="s">
        <v>119</v>
      </c>
      <c r="C67" s="64" t="s">
        <v>12</v>
      </c>
      <c r="D67" s="38"/>
      <c r="E67" s="144"/>
      <c r="F67" s="38"/>
      <c r="G67" s="38"/>
      <c r="H67" s="38"/>
      <c r="I67" s="352">
        <f t="shared" si="2"/>
        <v>0</v>
      </c>
      <c r="J67" s="38"/>
      <c r="K67" s="144"/>
      <c r="L67" s="38"/>
      <c r="M67" s="38"/>
      <c r="N67" s="38"/>
      <c r="O67" s="38"/>
      <c r="P67" s="38">
        <f t="shared" si="3"/>
        <v>0</v>
      </c>
      <c r="Q67" s="38"/>
      <c r="R67" s="166">
        <f t="shared" si="4"/>
        <v>0</v>
      </c>
      <c r="S67" s="38"/>
      <c r="T67" s="38"/>
      <c r="U67" s="206">
        <f t="shared" si="5"/>
        <v>0</v>
      </c>
      <c r="V67" s="38"/>
      <c r="W67" s="38"/>
      <c r="X67" s="38"/>
      <c r="Y67" s="370">
        <f t="shared" si="6"/>
        <v>0</v>
      </c>
      <c r="Z67" s="160"/>
      <c r="AA67" s="38"/>
      <c r="AB67" s="38"/>
      <c r="AC67" s="168">
        <f t="shared" si="7"/>
        <v>0</v>
      </c>
      <c r="AD67" s="171">
        <f t="shared" si="8"/>
        <v>0</v>
      </c>
    </row>
    <row r="68" spans="1:30" x14ac:dyDescent="0.25">
      <c r="A68" s="66">
        <v>56</v>
      </c>
      <c r="B68" s="19" t="s">
        <v>53</v>
      </c>
      <c r="C68" s="20" t="s">
        <v>12</v>
      </c>
      <c r="D68" s="38"/>
      <c r="E68" s="144"/>
      <c r="F68" s="38"/>
      <c r="G68" s="38"/>
      <c r="H68" s="38"/>
      <c r="I68" s="352">
        <f t="shared" si="2"/>
        <v>0</v>
      </c>
      <c r="J68" s="38"/>
      <c r="K68" s="144"/>
      <c r="L68" s="38"/>
      <c r="M68" s="38"/>
      <c r="N68" s="38"/>
      <c r="O68" s="38"/>
      <c r="P68" s="38">
        <f t="shared" si="3"/>
        <v>0</v>
      </c>
      <c r="Q68" s="38"/>
      <c r="R68" s="166">
        <f t="shared" si="4"/>
        <v>0</v>
      </c>
      <c r="S68" s="38"/>
      <c r="T68" s="38"/>
      <c r="U68" s="206">
        <f t="shared" si="5"/>
        <v>0</v>
      </c>
      <c r="V68" s="38"/>
      <c r="W68" s="38"/>
      <c r="X68" s="38"/>
      <c r="Y68" s="370">
        <f t="shared" si="6"/>
        <v>0</v>
      </c>
      <c r="Z68" s="160"/>
      <c r="AA68" s="38"/>
      <c r="AB68" s="38"/>
      <c r="AC68" s="168">
        <f t="shared" si="7"/>
        <v>0</v>
      </c>
      <c r="AD68" s="171">
        <f t="shared" si="8"/>
        <v>0</v>
      </c>
    </row>
    <row r="69" spans="1:30" x14ac:dyDescent="0.25">
      <c r="A69" s="66">
        <v>57</v>
      </c>
      <c r="B69" s="16" t="s">
        <v>54</v>
      </c>
      <c r="C69" s="17" t="s">
        <v>12</v>
      </c>
      <c r="D69" s="38"/>
      <c r="E69" s="144"/>
      <c r="F69" s="38"/>
      <c r="G69" s="38"/>
      <c r="H69" s="38"/>
      <c r="I69" s="352">
        <f t="shared" si="2"/>
        <v>0</v>
      </c>
      <c r="J69" s="38"/>
      <c r="K69" s="144"/>
      <c r="L69" s="38"/>
      <c r="M69" s="38"/>
      <c r="N69" s="38"/>
      <c r="O69" s="38"/>
      <c r="P69" s="38">
        <f t="shared" si="3"/>
        <v>0</v>
      </c>
      <c r="Q69" s="38"/>
      <c r="R69" s="166">
        <f t="shared" si="4"/>
        <v>0</v>
      </c>
      <c r="S69" s="38"/>
      <c r="T69" s="38"/>
      <c r="U69" s="206">
        <f t="shared" si="5"/>
        <v>0</v>
      </c>
      <c r="V69" s="38"/>
      <c r="W69" s="38"/>
      <c r="X69" s="38"/>
      <c r="Y69" s="370">
        <f t="shared" si="6"/>
        <v>0</v>
      </c>
      <c r="Z69" s="160"/>
      <c r="AA69" s="38"/>
      <c r="AB69" s="38"/>
      <c r="AC69" s="168">
        <f t="shared" si="7"/>
        <v>0</v>
      </c>
      <c r="AD69" s="171">
        <f t="shared" si="8"/>
        <v>0</v>
      </c>
    </row>
    <row r="70" spans="1:30" x14ac:dyDescent="0.25">
      <c r="A70" s="66">
        <v>58</v>
      </c>
      <c r="B70" s="16" t="s">
        <v>55</v>
      </c>
      <c r="C70" s="17" t="s">
        <v>12</v>
      </c>
      <c r="D70" s="38"/>
      <c r="E70" s="144"/>
      <c r="F70" s="38"/>
      <c r="G70" s="38"/>
      <c r="H70" s="38"/>
      <c r="I70" s="352">
        <f t="shared" si="2"/>
        <v>0</v>
      </c>
      <c r="J70" s="38"/>
      <c r="K70" s="144"/>
      <c r="L70" s="38"/>
      <c r="M70" s="38"/>
      <c r="N70" s="38"/>
      <c r="O70" s="38"/>
      <c r="P70" s="38">
        <f t="shared" si="3"/>
        <v>0</v>
      </c>
      <c r="Q70" s="38"/>
      <c r="R70" s="166">
        <f t="shared" si="4"/>
        <v>0</v>
      </c>
      <c r="S70" s="38"/>
      <c r="T70" s="38"/>
      <c r="U70" s="206">
        <f t="shared" si="5"/>
        <v>0</v>
      </c>
      <c r="V70" s="38"/>
      <c r="W70" s="38"/>
      <c r="X70" s="38"/>
      <c r="Y70" s="370">
        <f t="shared" si="6"/>
        <v>0</v>
      </c>
      <c r="Z70" s="160"/>
      <c r="AA70" s="38"/>
      <c r="AB70" s="38"/>
      <c r="AC70" s="168">
        <f t="shared" si="7"/>
        <v>0</v>
      </c>
      <c r="AD70" s="171">
        <f t="shared" si="8"/>
        <v>0</v>
      </c>
    </row>
    <row r="71" spans="1:30" x14ac:dyDescent="0.25">
      <c r="A71" s="66">
        <v>59</v>
      </c>
      <c r="B71" s="16" t="s">
        <v>56</v>
      </c>
      <c r="C71" s="17" t="s">
        <v>12</v>
      </c>
      <c r="D71" s="38"/>
      <c r="E71" s="436">
        <v>1.6000000000000001E-3</v>
      </c>
      <c r="F71" s="38"/>
      <c r="G71" s="38"/>
      <c r="H71" s="38"/>
      <c r="I71" s="352">
        <f t="shared" si="2"/>
        <v>1.6000000000000001E-3</v>
      </c>
      <c r="J71" s="38"/>
      <c r="K71" s="436">
        <v>1.6000000000000001E-3</v>
      </c>
      <c r="L71" s="38"/>
      <c r="M71" s="38"/>
      <c r="N71" s="38"/>
      <c r="O71" s="38"/>
      <c r="P71" s="38">
        <f t="shared" si="3"/>
        <v>1.6000000000000001E-3</v>
      </c>
      <c r="Q71" s="38"/>
      <c r="R71" s="166">
        <f t="shared" si="4"/>
        <v>1.6000000000000001E-3</v>
      </c>
      <c r="S71" s="38"/>
      <c r="T71" s="38"/>
      <c r="U71" s="206">
        <f t="shared" si="5"/>
        <v>0</v>
      </c>
      <c r="V71" s="38"/>
      <c r="W71" s="38"/>
      <c r="X71" s="38"/>
      <c r="Y71" s="370">
        <f t="shared" si="6"/>
        <v>0</v>
      </c>
      <c r="Z71" s="160"/>
      <c r="AA71" s="38"/>
      <c r="AB71" s="38"/>
      <c r="AC71" s="168">
        <f t="shared" ref="AC71:AC102" si="9">(AB71+AA71+Z71)*$AC$5</f>
        <v>0</v>
      </c>
      <c r="AD71" s="171">
        <f t="shared" ref="AD71:AD102" si="10">I71+R71+U71+Y71+AC71</f>
        <v>3.2000000000000002E-3</v>
      </c>
    </row>
    <row r="72" spans="1:30" x14ac:dyDescent="0.25">
      <c r="A72" s="66">
        <v>60</v>
      </c>
      <c r="B72" s="47" t="s">
        <v>109</v>
      </c>
      <c r="C72" s="55" t="s">
        <v>12</v>
      </c>
      <c r="D72" s="38"/>
      <c r="E72" s="144"/>
      <c r="F72" s="38"/>
      <c r="G72" s="38"/>
      <c r="H72" s="38"/>
      <c r="I72" s="352">
        <f t="shared" ref="I72:I135" si="11">(H72+G72+F72+E72+D72)*$I$5</f>
        <v>0</v>
      </c>
      <c r="J72" s="38"/>
      <c r="K72" s="144"/>
      <c r="L72" s="38"/>
      <c r="M72" s="38"/>
      <c r="N72" s="38"/>
      <c r="O72" s="38"/>
      <c r="P72" s="38">
        <f t="shared" ref="P72:P135" si="12">(J72+K72+L72+M72+N72)*$P$5</f>
        <v>0</v>
      </c>
      <c r="Q72" s="38"/>
      <c r="R72" s="166">
        <f t="shared" ref="R72:R135" si="13">Q72+P72</f>
        <v>0</v>
      </c>
      <c r="S72" s="38"/>
      <c r="T72" s="38"/>
      <c r="U72" s="206">
        <f t="shared" ref="U72:U135" si="14">(T72+S72)*$U$5</f>
        <v>0</v>
      </c>
      <c r="V72" s="38"/>
      <c r="W72" s="38"/>
      <c r="X72" s="38"/>
      <c r="Y72" s="370">
        <f t="shared" ref="Y72:Y135" si="15">(X72+W72+V72)*$Y$5</f>
        <v>0</v>
      </c>
      <c r="Z72" s="160"/>
      <c r="AA72" s="38"/>
      <c r="AB72" s="38"/>
      <c r="AC72" s="168">
        <f t="shared" si="9"/>
        <v>0</v>
      </c>
      <c r="AD72" s="171">
        <f t="shared" si="10"/>
        <v>0</v>
      </c>
    </row>
    <row r="73" spans="1:30" x14ac:dyDescent="0.25">
      <c r="A73" s="15"/>
      <c r="B73" s="269" t="s">
        <v>198</v>
      </c>
      <c r="C73" s="7"/>
      <c r="D73" s="38"/>
      <c r="E73" s="144"/>
      <c r="F73" s="38"/>
      <c r="G73" s="38"/>
      <c r="H73" s="38"/>
      <c r="I73" s="352">
        <f t="shared" si="11"/>
        <v>0</v>
      </c>
      <c r="J73" s="38"/>
      <c r="K73" s="144"/>
      <c r="L73" s="38"/>
      <c r="M73" s="38"/>
      <c r="N73" s="38"/>
      <c r="O73" s="38"/>
      <c r="P73" s="38">
        <f t="shared" si="12"/>
        <v>0</v>
      </c>
      <c r="Q73" s="38"/>
      <c r="R73" s="166">
        <f t="shared" si="13"/>
        <v>0</v>
      </c>
      <c r="S73" s="38"/>
      <c r="T73" s="38"/>
      <c r="U73" s="206">
        <f t="shared" si="14"/>
        <v>0</v>
      </c>
      <c r="V73" s="38"/>
      <c r="W73" s="38"/>
      <c r="X73" s="38"/>
      <c r="Y73" s="370">
        <f t="shared" si="15"/>
        <v>0</v>
      </c>
      <c r="Z73" s="160"/>
      <c r="AA73" s="38"/>
      <c r="AB73" s="38"/>
      <c r="AC73" s="168">
        <f t="shared" si="9"/>
        <v>0</v>
      </c>
      <c r="AD73" s="171">
        <f t="shared" si="10"/>
        <v>0</v>
      </c>
    </row>
    <row r="74" spans="1:30" x14ac:dyDescent="0.25">
      <c r="A74" s="15">
        <v>61</v>
      </c>
      <c r="B74" s="16" t="s">
        <v>57</v>
      </c>
      <c r="C74" s="17" t="s">
        <v>12</v>
      </c>
      <c r="D74" s="38"/>
      <c r="E74" s="144"/>
      <c r="F74" s="38"/>
      <c r="G74" s="38"/>
      <c r="H74" s="38"/>
      <c r="I74" s="352">
        <f t="shared" si="11"/>
        <v>0</v>
      </c>
      <c r="J74" s="38"/>
      <c r="K74" s="144"/>
      <c r="L74" s="38"/>
      <c r="M74" s="38"/>
      <c r="N74" s="38"/>
      <c r="O74" s="38"/>
      <c r="P74" s="38">
        <f t="shared" si="12"/>
        <v>0</v>
      </c>
      <c r="Q74" s="38"/>
      <c r="R74" s="166">
        <f t="shared" si="13"/>
        <v>0</v>
      </c>
      <c r="S74" s="38"/>
      <c r="T74" s="38"/>
      <c r="U74" s="206">
        <f t="shared" si="14"/>
        <v>0</v>
      </c>
      <c r="V74" s="38"/>
      <c r="W74" s="38"/>
      <c r="X74" s="38"/>
      <c r="Y74" s="370">
        <f t="shared" si="15"/>
        <v>0</v>
      </c>
      <c r="Z74" s="160"/>
      <c r="AA74" s="168">
        <f>0.5/1000</f>
        <v>5.0000000000000001E-4</v>
      </c>
      <c r="AB74" s="38"/>
      <c r="AC74" s="168">
        <f t="shared" si="9"/>
        <v>5.0000000000000001E-4</v>
      </c>
      <c r="AD74" s="171">
        <f t="shared" si="10"/>
        <v>5.0000000000000001E-4</v>
      </c>
    </row>
    <row r="75" spans="1:30" x14ac:dyDescent="0.25">
      <c r="A75" s="15">
        <v>62</v>
      </c>
      <c r="B75" s="16" t="s">
        <v>58</v>
      </c>
      <c r="C75" s="17" t="s">
        <v>12</v>
      </c>
      <c r="D75" s="38"/>
      <c r="E75" s="144"/>
      <c r="F75" s="38"/>
      <c r="G75" s="435">
        <v>5.0000000000000001E-3</v>
      </c>
      <c r="H75" s="38"/>
      <c r="I75" s="352">
        <f t="shared" si="11"/>
        <v>5.0000000000000001E-3</v>
      </c>
      <c r="J75" s="38"/>
      <c r="K75" s="144"/>
      <c r="L75" s="38"/>
      <c r="M75" s="435">
        <v>5.0000000000000001E-3</v>
      </c>
      <c r="N75" s="38"/>
      <c r="O75" s="38"/>
      <c r="P75" s="38">
        <f t="shared" si="12"/>
        <v>5.0000000000000001E-3</v>
      </c>
      <c r="Q75" s="38"/>
      <c r="R75" s="166">
        <f t="shared" si="13"/>
        <v>5.0000000000000001E-3</v>
      </c>
      <c r="S75" s="38"/>
      <c r="T75" s="38"/>
      <c r="U75" s="206">
        <f t="shared" si="14"/>
        <v>0</v>
      </c>
      <c r="V75" s="38"/>
      <c r="W75" s="38"/>
      <c r="X75" s="38"/>
      <c r="Y75" s="370">
        <f t="shared" si="15"/>
        <v>0</v>
      </c>
      <c r="Z75" s="160"/>
      <c r="AA75" s="38"/>
      <c r="AB75" s="38"/>
      <c r="AC75" s="168">
        <f t="shared" si="9"/>
        <v>0</v>
      </c>
      <c r="AD75" s="171">
        <f t="shared" si="10"/>
        <v>0.01</v>
      </c>
    </row>
    <row r="76" spans="1:30" x14ac:dyDescent="0.25">
      <c r="A76" s="15">
        <v>63</v>
      </c>
      <c r="B76" s="16" t="s">
        <v>59</v>
      </c>
      <c r="C76" s="17" t="s">
        <v>12</v>
      </c>
      <c r="D76" s="38"/>
      <c r="E76" s="144"/>
      <c r="F76" s="38"/>
      <c r="G76" s="38"/>
      <c r="H76" s="38"/>
      <c r="I76" s="352">
        <f t="shared" si="11"/>
        <v>0</v>
      </c>
      <c r="J76" s="38"/>
      <c r="K76" s="144"/>
      <c r="L76" s="38"/>
      <c r="M76" s="38"/>
      <c r="N76" s="38"/>
      <c r="O76" s="38"/>
      <c r="P76" s="38">
        <f t="shared" si="12"/>
        <v>0</v>
      </c>
      <c r="Q76" s="38"/>
      <c r="R76" s="166">
        <f t="shared" si="13"/>
        <v>0</v>
      </c>
      <c r="S76" s="38"/>
      <c r="T76" s="38"/>
      <c r="U76" s="206">
        <f t="shared" si="14"/>
        <v>0</v>
      </c>
      <c r="V76" s="38"/>
      <c r="W76" s="38"/>
      <c r="X76" s="38"/>
      <c r="Y76" s="370">
        <f t="shared" si="15"/>
        <v>0</v>
      </c>
      <c r="Z76" s="160"/>
      <c r="AA76" s="38"/>
      <c r="AB76" s="38"/>
      <c r="AC76" s="168">
        <f t="shared" si="9"/>
        <v>0</v>
      </c>
      <c r="AD76" s="171">
        <f t="shared" si="10"/>
        <v>0</v>
      </c>
    </row>
    <row r="77" spans="1:30" x14ac:dyDescent="0.25">
      <c r="A77" s="15">
        <v>64</v>
      </c>
      <c r="B77" s="16" t="s">
        <v>60</v>
      </c>
      <c r="C77" s="17" t="s">
        <v>12</v>
      </c>
      <c r="D77" s="38"/>
      <c r="E77" s="144"/>
      <c r="F77" s="38"/>
      <c r="G77" s="38"/>
      <c r="H77" s="38"/>
      <c r="I77" s="352">
        <f t="shared" si="11"/>
        <v>0</v>
      </c>
      <c r="J77" s="38"/>
      <c r="K77" s="144"/>
      <c r="L77" s="38"/>
      <c r="M77" s="38"/>
      <c r="N77" s="38"/>
      <c r="O77" s="38"/>
      <c r="P77" s="38">
        <f t="shared" si="12"/>
        <v>0</v>
      </c>
      <c r="Q77" s="38"/>
      <c r="R77" s="166">
        <f t="shared" si="13"/>
        <v>0</v>
      </c>
      <c r="S77" s="38"/>
      <c r="T77" s="38"/>
      <c r="U77" s="206">
        <f t="shared" si="14"/>
        <v>0</v>
      </c>
      <c r="V77" s="38"/>
      <c r="W77" s="38"/>
      <c r="X77" s="38"/>
      <c r="Y77" s="370">
        <f t="shared" si="15"/>
        <v>0</v>
      </c>
      <c r="Z77" s="160"/>
      <c r="AA77" s="38"/>
      <c r="AB77" s="38"/>
      <c r="AC77" s="168">
        <f t="shared" si="9"/>
        <v>0</v>
      </c>
      <c r="AD77" s="171">
        <f t="shared" si="10"/>
        <v>0</v>
      </c>
    </row>
    <row r="78" spans="1:30" x14ac:dyDescent="0.25">
      <c r="A78" s="15">
        <v>65</v>
      </c>
      <c r="B78" s="16" t="s">
        <v>195</v>
      </c>
      <c r="C78" s="17" t="s">
        <v>12</v>
      </c>
      <c r="D78" s="38"/>
      <c r="E78" s="144"/>
      <c r="F78" s="38"/>
      <c r="G78" s="38"/>
      <c r="H78" s="38"/>
      <c r="I78" s="352">
        <f t="shared" si="11"/>
        <v>0</v>
      </c>
      <c r="J78" s="38"/>
      <c r="K78" s="144"/>
      <c r="L78" s="38"/>
      <c r="M78" s="38"/>
      <c r="N78" s="38"/>
      <c r="O78" s="38"/>
      <c r="P78" s="38">
        <f t="shared" si="12"/>
        <v>0</v>
      </c>
      <c r="Q78" s="38"/>
      <c r="R78" s="166">
        <f t="shared" si="13"/>
        <v>0</v>
      </c>
      <c r="S78" s="38"/>
      <c r="T78" s="38"/>
      <c r="U78" s="206">
        <f t="shared" si="14"/>
        <v>0</v>
      </c>
      <c r="V78" s="38"/>
      <c r="W78" s="38"/>
      <c r="X78" s="38"/>
      <c r="Y78" s="370">
        <f t="shared" si="15"/>
        <v>0</v>
      </c>
      <c r="Z78" s="160"/>
      <c r="AA78" s="38"/>
      <c r="AB78" s="38"/>
      <c r="AC78" s="168">
        <f t="shared" si="9"/>
        <v>0</v>
      </c>
      <c r="AD78" s="171">
        <f t="shared" si="10"/>
        <v>0</v>
      </c>
    </row>
    <row r="79" spans="1:30" x14ac:dyDescent="0.25">
      <c r="A79" s="15"/>
      <c r="B79" s="269" t="s">
        <v>196</v>
      </c>
      <c r="C79" s="7"/>
      <c r="D79" s="38"/>
      <c r="E79" s="144"/>
      <c r="F79" s="38"/>
      <c r="G79" s="38"/>
      <c r="H79" s="38"/>
      <c r="I79" s="352">
        <f t="shared" si="11"/>
        <v>0</v>
      </c>
      <c r="J79" s="38"/>
      <c r="K79" s="144"/>
      <c r="L79" s="38"/>
      <c r="M79" s="38"/>
      <c r="N79" s="38"/>
      <c r="O79" s="38"/>
      <c r="P79" s="38">
        <f t="shared" si="12"/>
        <v>0</v>
      </c>
      <c r="Q79" s="38"/>
      <c r="R79" s="166">
        <f t="shared" si="13"/>
        <v>0</v>
      </c>
      <c r="S79" s="38"/>
      <c r="T79" s="38"/>
      <c r="U79" s="206">
        <f t="shared" si="14"/>
        <v>0</v>
      </c>
      <c r="V79" s="38"/>
      <c r="W79" s="38"/>
      <c r="X79" s="38"/>
      <c r="Y79" s="370">
        <f t="shared" si="15"/>
        <v>0</v>
      </c>
      <c r="Z79" s="160"/>
      <c r="AA79" s="38"/>
      <c r="AB79" s="38"/>
      <c r="AC79" s="168">
        <f t="shared" si="9"/>
        <v>0</v>
      </c>
      <c r="AD79" s="171">
        <f t="shared" si="10"/>
        <v>0</v>
      </c>
    </row>
    <row r="80" spans="1:30" x14ac:dyDescent="0.25">
      <c r="A80" s="15">
        <v>66</v>
      </c>
      <c r="B80" s="19" t="s">
        <v>66</v>
      </c>
      <c r="C80" s="20" t="s">
        <v>12</v>
      </c>
      <c r="D80" s="38"/>
      <c r="E80" s="144"/>
      <c r="F80" s="38"/>
      <c r="G80" s="38"/>
      <c r="H80" s="38"/>
      <c r="I80" s="352">
        <f t="shared" si="11"/>
        <v>0</v>
      </c>
      <c r="J80" s="38"/>
      <c r="K80" s="144"/>
      <c r="L80" s="38"/>
      <c r="M80" s="38"/>
      <c r="N80" s="38"/>
      <c r="O80" s="38"/>
      <c r="P80" s="38">
        <f t="shared" si="12"/>
        <v>0</v>
      </c>
      <c r="Q80" s="38"/>
      <c r="R80" s="166">
        <f t="shared" si="13"/>
        <v>0</v>
      </c>
      <c r="S80" s="38"/>
      <c r="T80" s="38"/>
      <c r="U80" s="206">
        <f t="shared" si="14"/>
        <v>0</v>
      </c>
      <c r="V80" s="38"/>
      <c r="W80" s="38">
        <v>2.0400000000000001E-2</v>
      </c>
      <c r="X80" s="38"/>
      <c r="Y80" s="370">
        <f t="shared" si="15"/>
        <v>0</v>
      </c>
      <c r="Z80" s="160"/>
      <c r="AA80" s="38"/>
      <c r="AB80" s="38"/>
      <c r="AC80" s="168">
        <f t="shared" si="9"/>
        <v>0</v>
      </c>
      <c r="AD80" s="171">
        <f t="shared" si="10"/>
        <v>0</v>
      </c>
    </row>
    <row r="81" spans="1:30" x14ac:dyDescent="0.25">
      <c r="A81" s="15">
        <v>67</v>
      </c>
      <c r="B81" s="19" t="s">
        <v>67</v>
      </c>
      <c r="C81" s="20" t="s">
        <v>12</v>
      </c>
      <c r="D81" s="38"/>
      <c r="E81" s="144"/>
      <c r="F81" s="38"/>
      <c r="G81" s="38"/>
      <c r="H81" s="38"/>
      <c r="I81" s="352">
        <f t="shared" si="11"/>
        <v>0</v>
      </c>
      <c r="J81" s="38"/>
      <c r="K81" s="144"/>
      <c r="L81" s="38"/>
      <c r="M81" s="38"/>
      <c r="N81" s="38"/>
      <c r="O81" s="38"/>
      <c r="P81" s="38">
        <f t="shared" si="12"/>
        <v>0</v>
      </c>
      <c r="Q81" s="38"/>
      <c r="R81" s="166">
        <f t="shared" si="13"/>
        <v>0</v>
      </c>
      <c r="S81" s="38"/>
      <c r="T81" s="38"/>
      <c r="U81" s="206">
        <f t="shared" si="14"/>
        <v>0</v>
      </c>
      <c r="V81" s="38"/>
      <c r="W81" s="38"/>
      <c r="X81" s="38"/>
      <c r="Y81" s="370">
        <f t="shared" si="15"/>
        <v>0</v>
      </c>
      <c r="Z81" s="160"/>
      <c r="AA81" s="38"/>
      <c r="AB81" s="38"/>
      <c r="AC81" s="168">
        <f t="shared" si="9"/>
        <v>0</v>
      </c>
      <c r="AD81" s="171">
        <f t="shared" si="10"/>
        <v>0</v>
      </c>
    </row>
    <row r="82" spans="1:30" x14ac:dyDescent="0.25">
      <c r="A82" s="15">
        <v>68</v>
      </c>
      <c r="B82" s="19" t="s">
        <v>68</v>
      </c>
      <c r="C82" s="20" t="s">
        <v>12</v>
      </c>
      <c r="D82" s="38"/>
      <c r="E82" s="144"/>
      <c r="F82" s="38"/>
      <c r="G82" s="38"/>
      <c r="H82" s="38"/>
      <c r="I82" s="352">
        <f t="shared" si="11"/>
        <v>0</v>
      </c>
      <c r="J82" s="38"/>
      <c r="K82" s="144"/>
      <c r="L82" s="38"/>
      <c r="M82" s="38"/>
      <c r="N82" s="38"/>
      <c r="O82" s="38"/>
      <c r="P82" s="38">
        <f t="shared" si="12"/>
        <v>0</v>
      </c>
      <c r="Q82" s="38"/>
      <c r="R82" s="166">
        <f t="shared" si="13"/>
        <v>0</v>
      </c>
      <c r="S82" s="38"/>
      <c r="T82" s="38"/>
      <c r="U82" s="206">
        <f t="shared" si="14"/>
        <v>0</v>
      </c>
      <c r="V82" s="38"/>
      <c r="W82" s="38"/>
      <c r="X82" s="38"/>
      <c r="Y82" s="370">
        <f t="shared" si="15"/>
        <v>0</v>
      </c>
      <c r="Z82" s="160"/>
      <c r="AA82" s="38"/>
      <c r="AB82" s="38"/>
      <c r="AC82" s="168">
        <f t="shared" si="9"/>
        <v>0</v>
      </c>
      <c r="AD82" s="171">
        <f t="shared" si="10"/>
        <v>0</v>
      </c>
    </row>
    <row r="83" spans="1:30" x14ac:dyDescent="0.25">
      <c r="A83" s="15">
        <v>69</v>
      </c>
      <c r="B83" s="16" t="s">
        <v>69</v>
      </c>
      <c r="C83" s="17" t="s">
        <v>12</v>
      </c>
      <c r="D83" s="38"/>
      <c r="E83" s="144"/>
      <c r="F83" s="38"/>
      <c r="G83" s="38"/>
      <c r="H83" s="38"/>
      <c r="I83" s="352">
        <f t="shared" si="11"/>
        <v>0</v>
      </c>
      <c r="J83" s="38"/>
      <c r="K83" s="144"/>
      <c r="L83" s="38"/>
      <c r="M83" s="38"/>
      <c r="N83" s="38"/>
      <c r="O83" s="38"/>
      <c r="P83" s="38">
        <f t="shared" si="12"/>
        <v>0</v>
      </c>
      <c r="Q83" s="38"/>
      <c r="R83" s="166">
        <f t="shared" si="13"/>
        <v>0</v>
      </c>
      <c r="S83" s="38"/>
      <c r="T83" s="38"/>
      <c r="U83" s="206">
        <f t="shared" si="14"/>
        <v>0</v>
      </c>
      <c r="V83" s="38"/>
      <c r="W83" s="38"/>
      <c r="X83" s="38"/>
      <c r="Y83" s="370">
        <f t="shared" si="15"/>
        <v>0</v>
      </c>
      <c r="Z83" s="160"/>
      <c r="AA83" s="38"/>
      <c r="AB83" s="38"/>
      <c r="AC83" s="168">
        <f t="shared" si="9"/>
        <v>0</v>
      </c>
      <c r="AD83" s="171">
        <f t="shared" si="10"/>
        <v>0</v>
      </c>
    </row>
    <row r="84" spans="1:30" x14ac:dyDescent="0.25">
      <c r="A84" s="15">
        <v>70</v>
      </c>
      <c r="B84" s="16" t="s">
        <v>70</v>
      </c>
      <c r="C84" s="17" t="s">
        <v>12</v>
      </c>
      <c r="D84" s="38"/>
      <c r="E84" s="144"/>
      <c r="F84" s="38"/>
      <c r="G84" s="38"/>
      <c r="H84" s="38"/>
      <c r="I84" s="352">
        <f t="shared" si="11"/>
        <v>0</v>
      </c>
      <c r="J84" s="38"/>
      <c r="K84" s="144"/>
      <c r="L84" s="38"/>
      <c r="M84" s="38"/>
      <c r="N84" s="38"/>
      <c r="O84" s="38"/>
      <c r="P84" s="38">
        <f t="shared" si="12"/>
        <v>0</v>
      </c>
      <c r="Q84" s="38"/>
      <c r="R84" s="166">
        <f t="shared" si="13"/>
        <v>0</v>
      </c>
      <c r="S84" s="38"/>
      <c r="T84" s="38"/>
      <c r="U84" s="206">
        <f t="shared" si="14"/>
        <v>0</v>
      </c>
      <c r="V84" s="38"/>
      <c r="W84" s="38"/>
      <c r="X84" s="38"/>
      <c r="Y84" s="370">
        <f t="shared" si="15"/>
        <v>0</v>
      </c>
      <c r="Z84" s="160"/>
      <c r="AA84" s="38"/>
      <c r="AB84" s="38"/>
      <c r="AC84" s="168">
        <f t="shared" si="9"/>
        <v>0</v>
      </c>
      <c r="AD84" s="171">
        <f t="shared" si="10"/>
        <v>0</v>
      </c>
    </row>
    <row r="85" spans="1:30" x14ac:dyDescent="0.25">
      <c r="A85" s="15">
        <v>71</v>
      </c>
      <c r="B85" s="22" t="s">
        <v>103</v>
      </c>
      <c r="C85" s="17" t="s">
        <v>12</v>
      </c>
      <c r="D85" s="38"/>
      <c r="E85" s="144"/>
      <c r="F85" s="38"/>
      <c r="G85" s="38"/>
      <c r="H85" s="38"/>
      <c r="I85" s="352">
        <f t="shared" si="11"/>
        <v>0</v>
      </c>
      <c r="J85" s="38"/>
      <c r="K85" s="144"/>
      <c r="L85" s="38"/>
      <c r="M85" s="38"/>
      <c r="N85" s="38"/>
      <c r="O85" s="38"/>
      <c r="P85" s="38">
        <f t="shared" si="12"/>
        <v>0</v>
      </c>
      <c r="Q85" s="38"/>
      <c r="R85" s="166">
        <f t="shared" si="13"/>
        <v>0</v>
      </c>
      <c r="S85" s="38"/>
      <c r="T85" s="38"/>
      <c r="U85" s="206">
        <f t="shared" si="14"/>
        <v>0</v>
      </c>
      <c r="V85" s="38"/>
      <c r="W85" s="38"/>
      <c r="X85" s="38"/>
      <c r="Y85" s="370">
        <f t="shared" si="15"/>
        <v>0</v>
      </c>
      <c r="Z85" s="160"/>
      <c r="AA85" s="38"/>
      <c r="AB85" s="38"/>
      <c r="AC85" s="168">
        <f t="shared" si="9"/>
        <v>0</v>
      </c>
      <c r="AD85" s="171">
        <f t="shared" si="10"/>
        <v>0</v>
      </c>
    </row>
    <row r="86" spans="1:30" x14ac:dyDescent="0.25">
      <c r="A86" s="15">
        <v>72</v>
      </c>
      <c r="B86" s="22" t="s">
        <v>111</v>
      </c>
      <c r="C86" s="17" t="s">
        <v>12</v>
      </c>
      <c r="D86" s="38"/>
      <c r="E86" s="144"/>
      <c r="F86" s="38"/>
      <c r="G86" s="38"/>
      <c r="H86" s="38"/>
      <c r="I86" s="352">
        <f t="shared" si="11"/>
        <v>0</v>
      </c>
      <c r="J86" s="38"/>
      <c r="K86" s="144"/>
      <c r="L86" s="38"/>
      <c r="M86" s="38"/>
      <c r="N86" s="38"/>
      <c r="O86" s="38"/>
      <c r="P86" s="38">
        <f t="shared" si="12"/>
        <v>0</v>
      </c>
      <c r="Q86" s="38"/>
      <c r="R86" s="166">
        <f t="shared" si="13"/>
        <v>0</v>
      </c>
      <c r="S86" s="38"/>
      <c r="T86" s="38"/>
      <c r="U86" s="206">
        <f t="shared" si="14"/>
        <v>0</v>
      </c>
      <c r="V86" s="38"/>
      <c r="W86" s="38"/>
      <c r="X86" s="38"/>
      <c r="Y86" s="370">
        <f t="shared" si="15"/>
        <v>0</v>
      </c>
      <c r="Z86" s="160"/>
      <c r="AA86" s="38"/>
      <c r="AB86" s="38"/>
      <c r="AC86" s="168">
        <f t="shared" si="9"/>
        <v>0</v>
      </c>
      <c r="AD86" s="171">
        <f t="shared" si="10"/>
        <v>0</v>
      </c>
    </row>
    <row r="87" spans="1:30" x14ac:dyDescent="0.25">
      <c r="A87" s="15">
        <v>73</v>
      </c>
      <c r="B87" s="22" t="s">
        <v>112</v>
      </c>
      <c r="C87" s="17" t="s">
        <v>12</v>
      </c>
      <c r="D87" s="38"/>
      <c r="E87" s="144"/>
      <c r="F87" s="38"/>
      <c r="G87" s="38"/>
      <c r="H87" s="38"/>
      <c r="I87" s="352">
        <f t="shared" si="11"/>
        <v>0</v>
      </c>
      <c r="J87" s="38"/>
      <c r="K87" s="144"/>
      <c r="L87" s="38"/>
      <c r="M87" s="38"/>
      <c r="N87" s="38"/>
      <c r="O87" s="38"/>
      <c r="P87" s="38">
        <f t="shared" si="12"/>
        <v>0</v>
      </c>
      <c r="Q87" s="38"/>
      <c r="R87" s="166">
        <f t="shared" si="13"/>
        <v>0</v>
      </c>
      <c r="S87" s="38"/>
      <c r="T87" s="38"/>
      <c r="U87" s="206">
        <f t="shared" si="14"/>
        <v>0</v>
      </c>
      <c r="V87" s="38"/>
      <c r="W87" s="38"/>
      <c r="X87" s="38"/>
      <c r="Y87" s="370">
        <f t="shared" si="15"/>
        <v>0</v>
      </c>
      <c r="Z87" s="160"/>
      <c r="AA87" s="38"/>
      <c r="AB87" s="38"/>
      <c r="AC87" s="168">
        <f t="shared" si="9"/>
        <v>0</v>
      </c>
      <c r="AD87" s="171">
        <f t="shared" si="10"/>
        <v>0</v>
      </c>
    </row>
    <row r="88" spans="1:30" x14ac:dyDescent="0.25">
      <c r="A88" s="15">
        <v>74</v>
      </c>
      <c r="B88" s="22" t="s">
        <v>199</v>
      </c>
      <c r="C88" s="23" t="s">
        <v>12</v>
      </c>
      <c r="D88" s="38"/>
      <c r="E88" s="144"/>
      <c r="F88" s="38"/>
      <c r="G88" s="38"/>
      <c r="H88" s="38"/>
      <c r="I88" s="352">
        <f t="shared" si="11"/>
        <v>0</v>
      </c>
      <c r="J88" s="38"/>
      <c r="K88" s="144"/>
      <c r="L88" s="38"/>
      <c r="M88" s="38"/>
      <c r="N88" s="38"/>
      <c r="O88" s="38"/>
      <c r="P88" s="38">
        <f t="shared" si="12"/>
        <v>0</v>
      </c>
      <c r="Q88" s="38"/>
      <c r="R88" s="166">
        <f t="shared" si="13"/>
        <v>0</v>
      </c>
      <c r="S88" s="38"/>
      <c r="T88" s="38"/>
      <c r="U88" s="206">
        <f t="shared" si="14"/>
        <v>0</v>
      </c>
      <c r="V88" s="38"/>
      <c r="W88" s="38"/>
      <c r="X88" s="38"/>
      <c r="Y88" s="370">
        <f t="shared" si="15"/>
        <v>0</v>
      </c>
      <c r="Z88" s="160"/>
      <c r="AA88" s="38"/>
      <c r="AB88" s="38"/>
      <c r="AC88" s="168">
        <f t="shared" si="9"/>
        <v>0</v>
      </c>
      <c r="AD88" s="171">
        <f t="shared" si="10"/>
        <v>0</v>
      </c>
    </row>
    <row r="89" spans="1:30" x14ac:dyDescent="0.25">
      <c r="A89" s="15">
        <v>75</v>
      </c>
      <c r="B89" s="264" t="s">
        <v>200</v>
      </c>
      <c r="C89" s="23" t="s">
        <v>12</v>
      </c>
      <c r="D89" s="38"/>
      <c r="E89" s="144"/>
      <c r="F89" s="38"/>
      <c r="G89" s="38"/>
      <c r="H89" s="38"/>
      <c r="I89" s="352">
        <f t="shared" si="11"/>
        <v>0</v>
      </c>
      <c r="J89" s="38"/>
      <c r="K89" s="144"/>
      <c r="L89" s="38"/>
      <c r="M89" s="38"/>
      <c r="N89" s="38"/>
      <c r="O89" s="38"/>
      <c r="P89" s="38">
        <f t="shared" si="12"/>
        <v>0</v>
      </c>
      <c r="Q89" s="38"/>
      <c r="R89" s="166">
        <f t="shared" si="13"/>
        <v>0</v>
      </c>
      <c r="S89" s="38"/>
      <c r="T89" s="38"/>
      <c r="U89" s="206">
        <f t="shared" si="14"/>
        <v>0</v>
      </c>
      <c r="V89" s="38"/>
      <c r="W89" s="38"/>
      <c r="X89" s="38"/>
      <c r="Y89" s="370">
        <f t="shared" si="15"/>
        <v>0</v>
      </c>
      <c r="Z89" s="160"/>
      <c r="AA89" s="38"/>
      <c r="AB89" s="38"/>
      <c r="AC89" s="168">
        <f t="shared" si="9"/>
        <v>0</v>
      </c>
      <c r="AD89" s="171">
        <f t="shared" si="10"/>
        <v>0</v>
      </c>
    </row>
    <row r="90" spans="1:30" x14ac:dyDescent="0.25">
      <c r="A90" s="15"/>
      <c r="B90" s="270" t="s">
        <v>206</v>
      </c>
      <c r="C90" s="20"/>
      <c r="D90" s="38"/>
      <c r="E90" s="144"/>
      <c r="F90" s="38"/>
      <c r="G90" s="38"/>
      <c r="H90" s="38"/>
      <c r="I90" s="352">
        <f t="shared" si="11"/>
        <v>0</v>
      </c>
      <c r="J90" s="38"/>
      <c r="K90" s="144"/>
      <c r="L90" s="38"/>
      <c r="M90" s="38"/>
      <c r="N90" s="38"/>
      <c r="O90" s="38"/>
      <c r="P90" s="38">
        <f t="shared" si="12"/>
        <v>0</v>
      </c>
      <c r="Q90" s="38"/>
      <c r="R90" s="166">
        <f t="shared" si="13"/>
        <v>0</v>
      </c>
      <c r="S90" s="38"/>
      <c r="T90" s="38"/>
      <c r="U90" s="206">
        <f t="shared" si="14"/>
        <v>0</v>
      </c>
      <c r="V90" s="38"/>
      <c r="W90" s="38"/>
      <c r="X90" s="38"/>
      <c r="Y90" s="370">
        <f t="shared" si="15"/>
        <v>0</v>
      </c>
      <c r="Z90" s="160"/>
      <c r="AA90" s="38"/>
      <c r="AB90" s="38"/>
      <c r="AC90" s="168">
        <f t="shared" si="9"/>
        <v>0</v>
      </c>
      <c r="AD90" s="171">
        <f t="shared" si="10"/>
        <v>0</v>
      </c>
    </row>
    <row r="91" spans="1:30" x14ac:dyDescent="0.25">
      <c r="A91" s="15">
        <v>76</v>
      </c>
      <c r="B91" s="51" t="s">
        <v>224</v>
      </c>
      <c r="C91" s="20" t="s">
        <v>45</v>
      </c>
      <c r="D91" s="38"/>
      <c r="E91" s="144"/>
      <c r="F91" s="38"/>
      <c r="G91" s="38"/>
      <c r="H91" s="38"/>
      <c r="I91" s="352">
        <f t="shared" si="11"/>
        <v>0</v>
      </c>
      <c r="J91" s="38"/>
      <c r="K91" s="144"/>
      <c r="L91" s="38"/>
      <c r="M91" s="38"/>
      <c r="N91" s="38"/>
      <c r="O91" s="38"/>
      <c r="P91" s="38">
        <f t="shared" si="12"/>
        <v>0</v>
      </c>
      <c r="Q91" s="38"/>
      <c r="R91" s="166">
        <f t="shared" si="13"/>
        <v>0</v>
      </c>
      <c r="S91" s="38"/>
      <c r="T91" s="38"/>
      <c r="U91" s="206">
        <f t="shared" si="14"/>
        <v>0</v>
      </c>
      <c r="V91" s="38"/>
      <c r="W91" s="38"/>
      <c r="X91" s="38"/>
      <c r="Y91" s="370">
        <f t="shared" si="15"/>
        <v>0</v>
      </c>
      <c r="Z91" s="160"/>
      <c r="AA91" s="38"/>
      <c r="AB91" s="38"/>
      <c r="AC91" s="168">
        <f t="shared" si="9"/>
        <v>0</v>
      </c>
      <c r="AD91" s="171">
        <f t="shared" si="10"/>
        <v>0</v>
      </c>
    </row>
    <row r="92" spans="1:30" x14ac:dyDescent="0.25">
      <c r="A92" s="15">
        <v>77</v>
      </c>
      <c r="B92" s="19" t="s">
        <v>2</v>
      </c>
      <c r="C92" s="20" t="s">
        <v>45</v>
      </c>
      <c r="D92" s="38"/>
      <c r="E92" s="144"/>
      <c r="F92" s="38"/>
      <c r="G92" s="38"/>
      <c r="H92" s="38"/>
      <c r="I92" s="352">
        <f t="shared" si="11"/>
        <v>0</v>
      </c>
      <c r="J92" s="38"/>
      <c r="K92" s="144"/>
      <c r="L92" s="38"/>
      <c r="M92" s="38"/>
      <c r="N92" s="38"/>
      <c r="O92" s="38"/>
      <c r="P92" s="38">
        <f t="shared" si="12"/>
        <v>0</v>
      </c>
      <c r="Q92" s="38"/>
      <c r="R92" s="166">
        <f t="shared" si="13"/>
        <v>0</v>
      </c>
      <c r="S92" s="38"/>
      <c r="T92" s="38"/>
      <c r="U92" s="206">
        <f t="shared" si="14"/>
        <v>0</v>
      </c>
      <c r="V92" s="38"/>
      <c r="W92" s="38"/>
      <c r="X92" s="38"/>
      <c r="Y92" s="370">
        <f t="shared" si="15"/>
        <v>0</v>
      </c>
      <c r="Z92" s="160"/>
      <c r="AA92" s="38"/>
      <c r="AB92" s="38"/>
      <c r="AC92" s="168">
        <f t="shared" si="9"/>
        <v>0</v>
      </c>
      <c r="AD92" s="171">
        <f t="shared" si="10"/>
        <v>0</v>
      </c>
    </row>
    <row r="93" spans="1:30" x14ac:dyDescent="0.25">
      <c r="A93" s="26"/>
      <c r="B93" s="270" t="s">
        <v>201</v>
      </c>
      <c r="C93" s="17"/>
      <c r="D93" s="38"/>
      <c r="E93" s="144"/>
      <c r="F93" s="38"/>
      <c r="G93" s="38"/>
      <c r="H93" s="38"/>
      <c r="I93" s="352">
        <f t="shared" si="11"/>
        <v>0</v>
      </c>
      <c r="J93" s="38"/>
      <c r="K93" s="144"/>
      <c r="L93" s="38"/>
      <c r="M93" s="38"/>
      <c r="N93" s="38"/>
      <c r="O93" s="38"/>
      <c r="P93" s="38">
        <f t="shared" si="12"/>
        <v>0</v>
      </c>
      <c r="Q93" s="38"/>
      <c r="R93" s="166">
        <f t="shared" si="13"/>
        <v>0</v>
      </c>
      <c r="S93" s="38"/>
      <c r="T93" s="38"/>
      <c r="U93" s="206">
        <f t="shared" si="14"/>
        <v>0</v>
      </c>
      <c r="V93" s="38"/>
      <c r="W93" s="38"/>
      <c r="X93" s="38"/>
      <c r="Y93" s="370">
        <f t="shared" si="15"/>
        <v>0</v>
      </c>
      <c r="Z93" s="160"/>
      <c r="AA93" s="38"/>
      <c r="AB93" s="38"/>
      <c r="AC93" s="168">
        <f t="shared" si="9"/>
        <v>0</v>
      </c>
      <c r="AD93" s="171">
        <f t="shared" si="10"/>
        <v>0</v>
      </c>
    </row>
    <row r="94" spans="1:30" x14ac:dyDescent="0.25">
      <c r="A94" s="27">
        <v>78</v>
      </c>
      <c r="B94" s="19" t="s">
        <v>0</v>
      </c>
      <c r="C94" s="17" t="s">
        <v>82</v>
      </c>
      <c r="D94" s="38"/>
      <c r="E94" s="144"/>
      <c r="F94" s="38"/>
      <c r="G94" s="38"/>
      <c r="H94" s="38"/>
      <c r="I94" s="352">
        <f t="shared" si="11"/>
        <v>0</v>
      </c>
      <c r="J94" s="38"/>
      <c r="K94" s="144"/>
      <c r="L94" s="38"/>
      <c r="M94" s="38"/>
      <c r="N94" s="38"/>
      <c r="O94" s="38"/>
      <c r="P94" s="38">
        <f t="shared" si="12"/>
        <v>0</v>
      </c>
      <c r="Q94" s="38"/>
      <c r="R94" s="166">
        <f t="shared" si="13"/>
        <v>0</v>
      </c>
      <c r="S94" s="38"/>
      <c r="T94" s="38"/>
      <c r="U94" s="206">
        <f t="shared" si="14"/>
        <v>0</v>
      </c>
      <c r="V94" s="38"/>
      <c r="W94" s="38"/>
      <c r="X94" s="38"/>
      <c r="Y94" s="370">
        <f t="shared" si="15"/>
        <v>0</v>
      </c>
      <c r="Z94" s="160"/>
      <c r="AA94" s="38"/>
      <c r="AB94" s="38"/>
      <c r="AC94" s="168">
        <f t="shared" si="9"/>
        <v>0</v>
      </c>
      <c r="AD94" s="171">
        <f t="shared" si="10"/>
        <v>0</v>
      </c>
    </row>
    <row r="95" spans="1:30" x14ac:dyDescent="0.25">
      <c r="A95" s="15">
        <v>79</v>
      </c>
      <c r="B95" s="19" t="s">
        <v>171</v>
      </c>
      <c r="C95" s="17" t="s">
        <v>12</v>
      </c>
      <c r="D95" s="38"/>
      <c r="E95" s="144"/>
      <c r="F95" s="38"/>
      <c r="G95" s="38"/>
      <c r="H95" s="38"/>
      <c r="I95" s="352">
        <f t="shared" si="11"/>
        <v>0</v>
      </c>
      <c r="J95" s="38"/>
      <c r="K95" s="144"/>
      <c r="L95" s="38"/>
      <c r="M95" s="38"/>
      <c r="N95" s="38"/>
      <c r="O95" s="38"/>
      <c r="P95" s="38">
        <f t="shared" si="12"/>
        <v>0</v>
      </c>
      <c r="Q95" s="38"/>
      <c r="R95" s="166">
        <f t="shared" si="13"/>
        <v>0</v>
      </c>
      <c r="S95" s="38"/>
      <c r="T95" s="38"/>
      <c r="U95" s="206">
        <f t="shared" si="14"/>
        <v>0</v>
      </c>
      <c r="V95" s="38"/>
      <c r="W95" s="38"/>
      <c r="X95" s="38"/>
      <c r="Y95" s="370">
        <f t="shared" si="15"/>
        <v>0</v>
      </c>
      <c r="Z95" s="160"/>
      <c r="AA95" s="38"/>
      <c r="AB95" s="38"/>
      <c r="AC95" s="168">
        <f t="shared" si="9"/>
        <v>0</v>
      </c>
      <c r="AD95" s="171">
        <f t="shared" si="10"/>
        <v>0</v>
      </c>
    </row>
    <row r="96" spans="1:30" x14ac:dyDescent="0.25">
      <c r="A96" s="27">
        <v>80</v>
      </c>
      <c r="B96" s="16" t="s">
        <v>81</v>
      </c>
      <c r="C96" s="17" t="s">
        <v>12</v>
      </c>
      <c r="D96" s="38"/>
      <c r="E96" s="144"/>
      <c r="F96" s="38"/>
      <c r="G96" s="38"/>
      <c r="H96" s="38"/>
      <c r="I96" s="352">
        <f t="shared" si="11"/>
        <v>0</v>
      </c>
      <c r="J96" s="38"/>
      <c r="K96" s="144"/>
      <c r="L96" s="38"/>
      <c r="M96" s="38"/>
      <c r="N96" s="38"/>
      <c r="O96" s="38"/>
      <c r="P96" s="38">
        <f t="shared" si="12"/>
        <v>0</v>
      </c>
      <c r="Q96" s="38"/>
      <c r="R96" s="166">
        <f t="shared" si="13"/>
        <v>0</v>
      </c>
      <c r="S96" s="38"/>
      <c r="T96" s="38"/>
      <c r="U96" s="206">
        <f t="shared" si="14"/>
        <v>0</v>
      </c>
      <c r="V96" s="38"/>
      <c r="W96" s="38"/>
      <c r="X96" s="38"/>
      <c r="Y96" s="370">
        <f t="shared" si="15"/>
        <v>0</v>
      </c>
      <c r="Z96" s="160"/>
      <c r="AA96" s="38"/>
      <c r="AB96" s="38"/>
      <c r="AC96" s="168">
        <f t="shared" si="9"/>
        <v>0</v>
      </c>
      <c r="AD96" s="171">
        <f t="shared" si="10"/>
        <v>0</v>
      </c>
    </row>
    <row r="97" spans="1:30" x14ac:dyDescent="0.25">
      <c r="A97" s="15">
        <v>81</v>
      </c>
      <c r="B97" s="28" t="s">
        <v>3</v>
      </c>
      <c r="C97" s="29" t="s">
        <v>12</v>
      </c>
      <c r="D97" s="38"/>
      <c r="E97" s="144"/>
      <c r="F97" s="38"/>
      <c r="G97" s="38"/>
      <c r="H97" s="38"/>
      <c r="I97" s="352">
        <f t="shared" si="11"/>
        <v>0</v>
      </c>
      <c r="J97" s="38"/>
      <c r="K97" s="144"/>
      <c r="L97" s="38"/>
      <c r="M97" s="38"/>
      <c r="N97" s="38"/>
      <c r="O97" s="38"/>
      <c r="P97" s="38">
        <f t="shared" si="12"/>
        <v>0</v>
      </c>
      <c r="Q97" s="38"/>
      <c r="R97" s="166">
        <f t="shared" si="13"/>
        <v>0</v>
      </c>
      <c r="S97" s="38"/>
      <c r="T97" s="38"/>
      <c r="U97" s="206">
        <f t="shared" si="14"/>
        <v>0</v>
      </c>
      <c r="V97" s="38"/>
      <c r="W97" s="38"/>
      <c r="X97" s="38"/>
      <c r="Y97" s="370">
        <f t="shared" si="15"/>
        <v>0</v>
      </c>
      <c r="Z97" s="160"/>
      <c r="AA97" s="38"/>
      <c r="AB97" s="38"/>
      <c r="AC97" s="168">
        <f t="shared" si="9"/>
        <v>0</v>
      </c>
      <c r="AD97" s="171">
        <f t="shared" si="10"/>
        <v>0</v>
      </c>
    </row>
    <row r="98" spans="1:30" x14ac:dyDescent="0.25">
      <c r="A98" s="27">
        <v>82</v>
      </c>
      <c r="B98" s="28" t="s">
        <v>203</v>
      </c>
      <c r="C98" s="29" t="s">
        <v>12</v>
      </c>
      <c r="D98" s="38"/>
      <c r="E98" s="144"/>
      <c r="F98" s="38"/>
      <c r="G98" s="38"/>
      <c r="H98" s="38"/>
      <c r="I98" s="352">
        <f t="shared" si="11"/>
        <v>0</v>
      </c>
      <c r="J98" s="38"/>
      <c r="K98" s="144"/>
      <c r="L98" s="38"/>
      <c r="M98" s="38"/>
      <c r="N98" s="38"/>
      <c r="O98" s="38"/>
      <c r="P98" s="38">
        <f t="shared" si="12"/>
        <v>0</v>
      </c>
      <c r="Q98" s="38"/>
      <c r="R98" s="166">
        <f t="shared" si="13"/>
        <v>0</v>
      </c>
      <c r="S98" s="38"/>
      <c r="T98" s="38"/>
      <c r="U98" s="206">
        <f t="shared" si="14"/>
        <v>0</v>
      </c>
      <c r="V98" s="38"/>
      <c r="W98" s="38"/>
      <c r="X98" s="38"/>
      <c r="Y98" s="370">
        <f t="shared" si="15"/>
        <v>0</v>
      </c>
      <c r="Z98" s="160"/>
      <c r="AA98" s="38"/>
      <c r="AB98" s="38"/>
      <c r="AC98" s="168">
        <f t="shared" si="9"/>
        <v>0</v>
      </c>
      <c r="AD98" s="171">
        <f t="shared" si="10"/>
        <v>0</v>
      </c>
    </row>
    <row r="99" spans="1:30" x14ac:dyDescent="0.25">
      <c r="A99" s="15">
        <v>83</v>
      </c>
      <c r="B99" s="28" t="s">
        <v>204</v>
      </c>
      <c r="C99" s="29" t="s">
        <v>12</v>
      </c>
      <c r="D99" s="38"/>
      <c r="E99" s="144"/>
      <c r="F99" s="38"/>
      <c r="G99" s="38"/>
      <c r="H99" s="38"/>
      <c r="I99" s="352">
        <f t="shared" si="11"/>
        <v>0</v>
      </c>
      <c r="J99" s="38"/>
      <c r="K99" s="144"/>
      <c r="L99" s="38"/>
      <c r="M99" s="38"/>
      <c r="N99" s="38"/>
      <c r="O99" s="38"/>
      <c r="P99" s="38">
        <f t="shared" si="12"/>
        <v>0</v>
      </c>
      <c r="Q99" s="38"/>
      <c r="R99" s="166">
        <f t="shared" si="13"/>
        <v>0</v>
      </c>
      <c r="S99" s="38"/>
      <c r="T99" s="38"/>
      <c r="U99" s="206">
        <f t="shared" si="14"/>
        <v>0</v>
      </c>
      <c r="V99" s="38"/>
      <c r="W99" s="38"/>
      <c r="X99" s="38"/>
      <c r="Y99" s="370">
        <f t="shared" si="15"/>
        <v>0</v>
      </c>
      <c r="Z99" s="160"/>
      <c r="AA99" s="38"/>
      <c r="AB99" s="38"/>
      <c r="AC99" s="168">
        <f t="shared" si="9"/>
        <v>0</v>
      </c>
      <c r="AD99" s="171">
        <f t="shared" si="10"/>
        <v>0</v>
      </c>
    </row>
    <row r="100" spans="1:30" x14ac:dyDescent="0.25">
      <c r="A100" s="15">
        <v>85</v>
      </c>
      <c r="B100" s="28" t="s">
        <v>180</v>
      </c>
      <c r="C100" s="29" t="s">
        <v>12</v>
      </c>
      <c r="D100" s="38"/>
      <c r="E100" s="144"/>
      <c r="F100" s="38"/>
      <c r="G100" s="38"/>
      <c r="H100" s="38"/>
      <c r="I100" s="352">
        <f t="shared" si="11"/>
        <v>0</v>
      </c>
      <c r="J100" s="38"/>
      <c r="K100" s="144"/>
      <c r="L100" s="38"/>
      <c r="M100" s="38"/>
      <c r="N100" s="38"/>
      <c r="O100" s="38"/>
      <c r="P100" s="38">
        <f t="shared" si="12"/>
        <v>0</v>
      </c>
      <c r="Q100" s="38"/>
      <c r="R100" s="166">
        <f t="shared" si="13"/>
        <v>0</v>
      </c>
      <c r="S100" s="38"/>
      <c r="T100" s="38"/>
      <c r="U100" s="206">
        <f t="shared" si="14"/>
        <v>0</v>
      </c>
      <c r="V100" s="38"/>
      <c r="W100" s="38"/>
      <c r="X100" s="38"/>
      <c r="Y100" s="370">
        <f t="shared" si="15"/>
        <v>0</v>
      </c>
      <c r="Z100" s="160"/>
      <c r="AA100" s="38"/>
      <c r="AB100" s="38"/>
      <c r="AC100" s="168">
        <f t="shared" si="9"/>
        <v>0</v>
      </c>
      <c r="AD100" s="171">
        <f t="shared" si="10"/>
        <v>0</v>
      </c>
    </row>
    <row r="101" spans="1:30" x14ac:dyDescent="0.25">
      <c r="A101" s="27">
        <v>84</v>
      </c>
      <c r="B101" s="28" t="s">
        <v>202</v>
      </c>
      <c r="C101" s="29" t="s">
        <v>12</v>
      </c>
      <c r="D101" s="38"/>
      <c r="E101" s="144"/>
      <c r="F101" s="38"/>
      <c r="G101" s="38"/>
      <c r="H101" s="38"/>
      <c r="I101" s="352">
        <f t="shared" si="11"/>
        <v>0</v>
      </c>
      <c r="J101" s="38"/>
      <c r="K101" s="144"/>
      <c r="L101" s="38"/>
      <c r="M101" s="38"/>
      <c r="N101" s="38"/>
      <c r="O101" s="38"/>
      <c r="P101" s="38">
        <f t="shared" si="12"/>
        <v>0</v>
      </c>
      <c r="Q101" s="38"/>
      <c r="R101" s="166">
        <f t="shared" si="13"/>
        <v>0</v>
      </c>
      <c r="S101" s="38"/>
      <c r="T101" s="38"/>
      <c r="U101" s="206">
        <f t="shared" si="14"/>
        <v>0</v>
      </c>
      <c r="V101" s="38"/>
      <c r="W101" s="38"/>
      <c r="X101" s="38"/>
      <c r="Y101" s="370">
        <f t="shared" si="15"/>
        <v>0</v>
      </c>
      <c r="Z101" s="160"/>
      <c r="AA101" s="38"/>
      <c r="AB101" s="38"/>
      <c r="AC101" s="168">
        <f t="shared" si="9"/>
        <v>0</v>
      </c>
      <c r="AD101" s="171">
        <f t="shared" si="10"/>
        <v>0</v>
      </c>
    </row>
    <row r="102" spans="1:30" x14ac:dyDescent="0.25">
      <c r="A102" s="27">
        <v>86</v>
      </c>
      <c r="B102" s="19" t="s">
        <v>205</v>
      </c>
      <c r="C102" s="39" t="s">
        <v>82</v>
      </c>
      <c r="D102" s="38"/>
      <c r="E102" s="144"/>
      <c r="F102" s="38"/>
      <c r="G102" s="38"/>
      <c r="H102" s="38"/>
      <c r="I102" s="352">
        <f t="shared" si="11"/>
        <v>0</v>
      </c>
      <c r="J102" s="38"/>
      <c r="K102" s="144"/>
      <c r="L102" s="38"/>
      <c r="M102" s="38"/>
      <c r="N102" s="38"/>
      <c r="O102" s="38"/>
      <c r="P102" s="38">
        <f t="shared" si="12"/>
        <v>0</v>
      </c>
      <c r="Q102" s="38"/>
      <c r="R102" s="166">
        <f t="shared" si="13"/>
        <v>0</v>
      </c>
      <c r="S102" s="38"/>
      <c r="T102" s="38"/>
      <c r="U102" s="206">
        <f t="shared" si="14"/>
        <v>0</v>
      </c>
      <c r="V102" s="38"/>
      <c r="W102" s="38"/>
      <c r="X102" s="38"/>
      <c r="Y102" s="370">
        <f t="shared" si="15"/>
        <v>0</v>
      </c>
      <c r="Z102" s="160"/>
      <c r="AA102" s="38"/>
      <c r="AB102" s="38"/>
      <c r="AC102" s="168">
        <f t="shared" si="9"/>
        <v>0</v>
      </c>
      <c r="AD102" s="171">
        <f t="shared" si="10"/>
        <v>0</v>
      </c>
    </row>
    <row r="103" spans="1:30" x14ac:dyDescent="0.25">
      <c r="A103" s="34"/>
      <c r="B103" s="271" t="s">
        <v>83</v>
      </c>
      <c r="C103" s="40"/>
      <c r="D103" s="145"/>
      <c r="E103" s="146"/>
      <c r="F103" s="147"/>
      <c r="G103" s="147"/>
      <c r="H103" s="147"/>
      <c r="I103" s="352">
        <f t="shared" si="11"/>
        <v>0</v>
      </c>
      <c r="J103" s="147"/>
      <c r="K103" s="146"/>
      <c r="L103" s="147"/>
      <c r="M103" s="147"/>
      <c r="N103" s="147"/>
      <c r="O103" s="147"/>
      <c r="P103" s="38">
        <f t="shared" si="12"/>
        <v>0</v>
      </c>
      <c r="Q103" s="38"/>
      <c r="R103" s="166">
        <f t="shared" si="13"/>
        <v>0</v>
      </c>
      <c r="S103" s="147"/>
      <c r="T103" s="147"/>
      <c r="U103" s="206">
        <f t="shared" si="14"/>
        <v>0</v>
      </c>
      <c r="V103" s="147"/>
      <c r="W103" s="147"/>
      <c r="X103" s="147"/>
      <c r="Y103" s="370">
        <f t="shared" si="15"/>
        <v>0</v>
      </c>
      <c r="Z103" s="190"/>
      <c r="AA103" s="147"/>
      <c r="AB103" s="147"/>
      <c r="AC103" s="168">
        <f t="shared" ref="AC103:AC134" si="16">(AB103+AA103+Z103)*$AC$5</f>
        <v>0</v>
      </c>
      <c r="AD103" s="171">
        <f t="shared" ref="AD103:AD134" si="17">I103+R103+U103+Y103+AC103</f>
        <v>0</v>
      </c>
    </row>
    <row r="104" spans="1:30" x14ac:dyDescent="0.25">
      <c r="A104" s="15">
        <v>87</v>
      </c>
      <c r="B104" s="16" t="s">
        <v>84</v>
      </c>
      <c r="C104" s="29" t="s">
        <v>12</v>
      </c>
      <c r="D104" s="38"/>
      <c r="E104" s="144"/>
      <c r="F104" s="38"/>
      <c r="G104" s="38"/>
      <c r="H104" s="38"/>
      <c r="I104" s="352">
        <f t="shared" si="11"/>
        <v>0</v>
      </c>
      <c r="J104" s="38"/>
      <c r="K104" s="144"/>
      <c r="L104" s="38"/>
      <c r="M104" s="38"/>
      <c r="N104" s="38"/>
      <c r="O104" s="38"/>
      <c r="P104" s="38">
        <f t="shared" si="12"/>
        <v>0</v>
      </c>
      <c r="Q104" s="38"/>
      <c r="R104" s="166">
        <f t="shared" si="13"/>
        <v>0</v>
      </c>
      <c r="S104" s="38"/>
      <c r="T104" s="38"/>
      <c r="U104" s="206">
        <f t="shared" si="14"/>
        <v>0</v>
      </c>
      <c r="V104" s="38"/>
      <c r="W104" s="38"/>
      <c r="X104" s="38"/>
      <c r="Y104" s="370">
        <f t="shared" si="15"/>
        <v>0</v>
      </c>
      <c r="Z104" s="220">
        <f>2.1/1000</f>
        <v>2.1000000000000003E-3</v>
      </c>
      <c r="AA104" s="38"/>
      <c r="AB104" s="38"/>
      <c r="AC104" s="168">
        <f t="shared" si="16"/>
        <v>2.1000000000000003E-3</v>
      </c>
      <c r="AD104" s="171">
        <f t="shared" si="17"/>
        <v>2.1000000000000003E-3</v>
      </c>
    </row>
    <row r="105" spans="1:30" x14ac:dyDescent="0.25">
      <c r="A105" s="40"/>
      <c r="B105" s="323">
        <v>4.8000000000000001E-2</v>
      </c>
      <c r="C105" s="39" t="s">
        <v>82</v>
      </c>
      <c r="D105" s="46"/>
      <c r="E105" s="46"/>
      <c r="F105" s="46"/>
      <c r="G105" s="46"/>
      <c r="H105" s="46"/>
      <c r="I105" s="352">
        <f t="shared" si="11"/>
        <v>0</v>
      </c>
      <c r="J105" s="149"/>
      <c r="K105" s="46"/>
      <c r="L105" s="46"/>
      <c r="M105" s="46"/>
      <c r="N105" s="46"/>
      <c r="O105" s="46"/>
      <c r="P105" s="38">
        <f t="shared" si="12"/>
        <v>0</v>
      </c>
      <c r="Q105" s="38"/>
      <c r="R105" s="166">
        <f t="shared" si="13"/>
        <v>0</v>
      </c>
      <c r="S105" s="150"/>
      <c r="T105" s="46"/>
      <c r="U105" s="206">
        <f t="shared" si="14"/>
        <v>0</v>
      </c>
      <c r="V105" s="150"/>
      <c r="W105" s="150"/>
      <c r="X105" s="58"/>
      <c r="Y105" s="370">
        <f t="shared" si="15"/>
        <v>0</v>
      </c>
      <c r="Z105" s="191"/>
      <c r="AA105" s="194"/>
      <c r="AB105" s="150"/>
      <c r="AC105" s="168">
        <f t="shared" si="16"/>
        <v>0</v>
      </c>
      <c r="AD105" s="171">
        <f t="shared" si="17"/>
        <v>0</v>
      </c>
    </row>
    <row r="106" spans="1:30" x14ac:dyDescent="0.25">
      <c r="A106" s="45"/>
      <c r="B106" s="272" t="s">
        <v>209</v>
      </c>
      <c r="C106" s="35"/>
      <c r="D106" s="35"/>
      <c r="E106" s="35"/>
      <c r="F106" s="35"/>
      <c r="G106" s="35"/>
      <c r="H106" s="49"/>
      <c r="I106" s="352">
        <f t="shared" si="11"/>
        <v>0</v>
      </c>
      <c r="J106" s="151"/>
      <c r="K106" s="35"/>
      <c r="L106" s="35"/>
      <c r="M106" s="35"/>
      <c r="N106" s="49"/>
      <c r="O106" s="49"/>
      <c r="P106" s="38">
        <f t="shared" si="12"/>
        <v>0</v>
      </c>
      <c r="Q106" s="38"/>
      <c r="R106" s="166">
        <f t="shared" si="13"/>
        <v>0</v>
      </c>
      <c r="S106" s="148"/>
      <c r="T106" s="35"/>
      <c r="U106" s="206">
        <f t="shared" si="14"/>
        <v>0</v>
      </c>
      <c r="V106" s="148"/>
      <c r="W106" s="148"/>
      <c r="X106" s="53"/>
      <c r="Y106" s="370">
        <f t="shared" si="15"/>
        <v>0</v>
      </c>
      <c r="Z106" s="160"/>
      <c r="AA106" s="38"/>
      <c r="AB106" s="148"/>
      <c r="AC106" s="168">
        <f t="shared" si="16"/>
        <v>0</v>
      </c>
      <c r="AD106" s="171">
        <f t="shared" si="17"/>
        <v>0</v>
      </c>
    </row>
    <row r="107" spans="1:30" x14ac:dyDescent="0.25">
      <c r="A107" s="15">
        <v>88</v>
      </c>
      <c r="B107" s="19" t="s">
        <v>71</v>
      </c>
      <c r="C107" s="20" t="s">
        <v>12</v>
      </c>
      <c r="D107" s="35"/>
      <c r="E107" s="18"/>
      <c r="F107" s="35"/>
      <c r="G107" s="35"/>
      <c r="H107" s="35"/>
      <c r="I107" s="352">
        <f t="shared" si="11"/>
        <v>0</v>
      </c>
      <c r="J107" s="38"/>
      <c r="K107" s="18"/>
      <c r="L107" s="35"/>
      <c r="M107" s="35"/>
      <c r="N107" s="35"/>
      <c r="O107" s="35"/>
      <c r="P107" s="38">
        <f t="shared" si="12"/>
        <v>0</v>
      </c>
      <c r="Q107" s="38"/>
      <c r="R107" s="166">
        <f t="shared" si="13"/>
        <v>0</v>
      </c>
      <c r="S107" s="38"/>
      <c r="T107" s="35"/>
      <c r="U107" s="206">
        <f t="shared" si="14"/>
        <v>0</v>
      </c>
      <c r="V107" s="38"/>
      <c r="W107" s="38"/>
      <c r="X107" s="35"/>
      <c r="Y107" s="370">
        <f t="shared" si="15"/>
        <v>0</v>
      </c>
      <c r="Z107" s="160"/>
      <c r="AA107" s="38"/>
      <c r="AB107" s="38"/>
      <c r="AC107" s="168">
        <f t="shared" si="16"/>
        <v>0</v>
      </c>
      <c r="AD107" s="171">
        <f t="shared" si="17"/>
        <v>0</v>
      </c>
    </row>
    <row r="108" spans="1:30" x14ac:dyDescent="0.25">
      <c r="A108" s="15">
        <v>89</v>
      </c>
      <c r="B108" s="24" t="s">
        <v>104</v>
      </c>
      <c r="C108" s="25" t="s">
        <v>12</v>
      </c>
      <c r="D108" s="35"/>
      <c r="E108" s="18"/>
      <c r="F108" s="35"/>
      <c r="G108" s="35"/>
      <c r="H108" s="35"/>
      <c r="I108" s="352">
        <f t="shared" si="11"/>
        <v>0</v>
      </c>
      <c r="J108" s="38"/>
      <c r="K108" s="18"/>
      <c r="L108" s="35"/>
      <c r="M108" s="35"/>
      <c r="N108" s="35"/>
      <c r="O108" s="35"/>
      <c r="P108" s="38">
        <f t="shared" si="12"/>
        <v>0</v>
      </c>
      <c r="Q108" s="38"/>
      <c r="R108" s="166">
        <f t="shared" si="13"/>
        <v>0</v>
      </c>
      <c r="S108" s="38"/>
      <c r="T108" s="35"/>
      <c r="U108" s="206">
        <f t="shared" si="14"/>
        <v>0</v>
      </c>
      <c r="V108" s="38"/>
      <c r="W108" s="38"/>
      <c r="X108" s="35"/>
      <c r="Y108" s="370">
        <f t="shared" si="15"/>
        <v>0</v>
      </c>
      <c r="Z108" s="160"/>
      <c r="AA108" s="38"/>
      <c r="AB108" s="38"/>
      <c r="AC108" s="168">
        <f t="shared" si="16"/>
        <v>0</v>
      </c>
      <c r="AD108" s="171">
        <f t="shared" si="17"/>
        <v>0</v>
      </c>
    </row>
    <row r="109" spans="1:30" x14ac:dyDescent="0.25">
      <c r="A109" s="15">
        <v>90</v>
      </c>
      <c r="B109" s="24" t="s">
        <v>80</v>
      </c>
      <c r="C109" s="25" t="s">
        <v>12</v>
      </c>
      <c r="D109" s="35"/>
      <c r="E109" s="18"/>
      <c r="F109" s="35"/>
      <c r="G109" s="35"/>
      <c r="H109" s="35"/>
      <c r="I109" s="352">
        <f t="shared" si="11"/>
        <v>0</v>
      </c>
      <c r="J109" s="38"/>
      <c r="K109" s="18"/>
      <c r="L109" s="35"/>
      <c r="M109" s="35"/>
      <c r="N109" s="35"/>
      <c r="O109" s="35"/>
      <c r="P109" s="38">
        <f t="shared" si="12"/>
        <v>0</v>
      </c>
      <c r="Q109" s="38"/>
      <c r="R109" s="166">
        <f t="shared" si="13"/>
        <v>0</v>
      </c>
      <c r="S109" s="38"/>
      <c r="T109" s="35"/>
      <c r="U109" s="206">
        <f t="shared" si="14"/>
        <v>0</v>
      </c>
      <c r="V109" s="38"/>
      <c r="W109" s="38"/>
      <c r="X109" s="35"/>
      <c r="Y109" s="370">
        <f t="shared" si="15"/>
        <v>0</v>
      </c>
      <c r="Z109" s="160"/>
      <c r="AA109" s="38"/>
      <c r="AB109" s="38"/>
      <c r="AC109" s="168">
        <f t="shared" si="16"/>
        <v>0</v>
      </c>
      <c r="AD109" s="171">
        <f t="shared" si="17"/>
        <v>0</v>
      </c>
    </row>
    <row r="110" spans="1:30" x14ac:dyDescent="0.25">
      <c r="A110" s="15">
        <v>91</v>
      </c>
      <c r="B110" s="16" t="s">
        <v>105</v>
      </c>
      <c r="C110" s="25" t="s">
        <v>12</v>
      </c>
      <c r="D110" s="35"/>
      <c r="E110" s="18"/>
      <c r="F110" s="35"/>
      <c r="G110" s="35"/>
      <c r="H110" s="35"/>
      <c r="I110" s="352">
        <f t="shared" si="11"/>
        <v>0</v>
      </c>
      <c r="J110" s="38"/>
      <c r="K110" s="18"/>
      <c r="L110" s="35"/>
      <c r="M110" s="35"/>
      <c r="N110" s="35"/>
      <c r="O110" s="35"/>
      <c r="P110" s="38">
        <f t="shared" si="12"/>
        <v>0</v>
      </c>
      <c r="Q110" s="38"/>
      <c r="R110" s="166">
        <f t="shared" si="13"/>
        <v>0</v>
      </c>
      <c r="S110" s="38"/>
      <c r="T110" s="35"/>
      <c r="U110" s="206">
        <f t="shared" si="14"/>
        <v>0</v>
      </c>
      <c r="V110" s="38"/>
      <c r="W110" s="38"/>
      <c r="X110" s="35"/>
      <c r="Y110" s="370">
        <f t="shared" si="15"/>
        <v>0</v>
      </c>
      <c r="Z110" s="160"/>
      <c r="AA110" s="38"/>
      <c r="AB110" s="38"/>
      <c r="AC110" s="168">
        <f t="shared" si="16"/>
        <v>0</v>
      </c>
      <c r="AD110" s="171">
        <f t="shared" si="17"/>
        <v>0</v>
      </c>
    </row>
    <row r="111" spans="1:30" x14ac:dyDescent="0.25">
      <c r="A111" s="15">
        <v>92</v>
      </c>
      <c r="B111" s="16" t="s">
        <v>106</v>
      </c>
      <c r="C111" s="25" t="s">
        <v>12</v>
      </c>
      <c r="D111" s="35"/>
      <c r="E111" s="18"/>
      <c r="F111" s="35"/>
      <c r="G111" s="35"/>
      <c r="H111" s="35"/>
      <c r="I111" s="352">
        <f t="shared" si="11"/>
        <v>0</v>
      </c>
      <c r="J111" s="38"/>
      <c r="K111" s="18"/>
      <c r="L111" s="35"/>
      <c r="M111" s="35"/>
      <c r="N111" s="35"/>
      <c r="O111" s="35"/>
      <c r="P111" s="38">
        <f t="shared" si="12"/>
        <v>0</v>
      </c>
      <c r="Q111" s="38"/>
      <c r="R111" s="166">
        <f t="shared" si="13"/>
        <v>0</v>
      </c>
      <c r="S111" s="38"/>
      <c r="T111" s="35"/>
      <c r="U111" s="206">
        <f t="shared" si="14"/>
        <v>0</v>
      </c>
      <c r="V111" s="38"/>
      <c r="W111" s="38"/>
      <c r="X111" s="35"/>
      <c r="Y111" s="370">
        <f t="shared" si="15"/>
        <v>0</v>
      </c>
      <c r="Z111" s="160"/>
      <c r="AA111" s="38"/>
      <c r="AB111" s="38"/>
      <c r="AC111" s="168">
        <f t="shared" si="16"/>
        <v>0</v>
      </c>
      <c r="AD111" s="171">
        <f t="shared" si="17"/>
        <v>0</v>
      </c>
    </row>
    <row r="112" spans="1:30" x14ac:dyDescent="0.25">
      <c r="A112" s="15">
        <v>93</v>
      </c>
      <c r="B112" s="24" t="s">
        <v>110</v>
      </c>
      <c r="C112" s="25" t="s">
        <v>12</v>
      </c>
      <c r="D112" s="35"/>
      <c r="E112" s="18"/>
      <c r="F112" s="35"/>
      <c r="G112" s="35"/>
      <c r="H112" s="35"/>
      <c r="I112" s="352">
        <f t="shared" si="11"/>
        <v>0</v>
      </c>
      <c r="J112" s="38"/>
      <c r="K112" s="18"/>
      <c r="L112" s="35"/>
      <c r="M112" s="35"/>
      <c r="N112" s="35"/>
      <c r="O112" s="35"/>
      <c r="P112" s="38">
        <f t="shared" si="12"/>
        <v>0</v>
      </c>
      <c r="Q112" s="38"/>
      <c r="R112" s="166">
        <f t="shared" si="13"/>
        <v>0</v>
      </c>
      <c r="S112" s="38"/>
      <c r="T112" s="35"/>
      <c r="U112" s="206">
        <f t="shared" si="14"/>
        <v>0</v>
      </c>
      <c r="V112" s="38"/>
      <c r="W112" s="38"/>
      <c r="X112" s="35"/>
      <c r="Y112" s="370">
        <f t="shared" si="15"/>
        <v>0</v>
      </c>
      <c r="Z112" s="160"/>
      <c r="AA112" s="38"/>
      <c r="AB112" s="38"/>
      <c r="AC112" s="168">
        <f t="shared" si="16"/>
        <v>0</v>
      </c>
      <c r="AD112" s="171">
        <f t="shared" si="17"/>
        <v>0</v>
      </c>
    </row>
    <row r="113" spans="1:30" x14ac:dyDescent="0.25">
      <c r="A113" s="15">
        <v>94</v>
      </c>
      <c r="B113" s="24" t="s">
        <v>79</v>
      </c>
      <c r="C113" s="25" t="s">
        <v>12</v>
      </c>
      <c r="D113" s="35"/>
      <c r="E113" s="18"/>
      <c r="F113" s="35"/>
      <c r="G113" s="35"/>
      <c r="H113" s="35"/>
      <c r="I113" s="352">
        <f t="shared" si="11"/>
        <v>0</v>
      </c>
      <c r="J113" s="38"/>
      <c r="K113" s="18"/>
      <c r="L113" s="35"/>
      <c r="M113" s="35"/>
      <c r="N113" s="35"/>
      <c r="O113" s="35"/>
      <c r="P113" s="38">
        <f t="shared" si="12"/>
        <v>0</v>
      </c>
      <c r="Q113" s="38"/>
      <c r="R113" s="166">
        <f t="shared" si="13"/>
        <v>0</v>
      </c>
      <c r="S113" s="38"/>
      <c r="T113" s="35"/>
      <c r="U113" s="206">
        <f t="shared" si="14"/>
        <v>0</v>
      </c>
      <c r="V113" s="38"/>
      <c r="W113" s="38"/>
      <c r="X113" s="35"/>
      <c r="Y113" s="370">
        <f t="shared" si="15"/>
        <v>0</v>
      </c>
      <c r="Z113" s="160"/>
      <c r="AA113" s="38"/>
      <c r="AB113" s="38"/>
      <c r="AC113" s="168">
        <f t="shared" si="16"/>
        <v>0</v>
      </c>
      <c r="AD113" s="171">
        <f t="shared" si="17"/>
        <v>0</v>
      </c>
    </row>
    <row r="114" spans="1:30" x14ac:dyDescent="0.25">
      <c r="A114" s="15"/>
      <c r="B114" s="269" t="s">
        <v>61</v>
      </c>
      <c r="C114" s="7"/>
      <c r="D114" s="38"/>
      <c r="E114" s="144"/>
      <c r="F114" s="38"/>
      <c r="G114" s="38"/>
      <c r="H114" s="38"/>
      <c r="I114" s="352">
        <f t="shared" si="11"/>
        <v>0</v>
      </c>
      <c r="J114" s="38"/>
      <c r="K114" s="144"/>
      <c r="L114" s="38"/>
      <c r="M114" s="38"/>
      <c r="N114" s="38"/>
      <c r="O114" s="38"/>
      <c r="P114" s="38">
        <f t="shared" si="12"/>
        <v>0</v>
      </c>
      <c r="Q114" s="38"/>
      <c r="R114" s="166">
        <f t="shared" si="13"/>
        <v>0</v>
      </c>
      <c r="S114" s="38"/>
      <c r="T114" s="38"/>
      <c r="U114" s="206">
        <f t="shared" si="14"/>
        <v>0</v>
      </c>
      <c r="V114" s="38"/>
      <c r="W114" s="38"/>
      <c r="X114" s="38"/>
      <c r="Y114" s="370">
        <f t="shared" si="15"/>
        <v>0</v>
      </c>
      <c r="Z114" s="160"/>
      <c r="AA114" s="38"/>
      <c r="AB114" s="38"/>
      <c r="AC114" s="168">
        <f t="shared" si="16"/>
        <v>0</v>
      </c>
      <c r="AD114" s="171">
        <f t="shared" si="17"/>
        <v>0</v>
      </c>
    </row>
    <row r="115" spans="1:30" x14ac:dyDescent="0.25">
      <c r="A115" s="15">
        <v>95</v>
      </c>
      <c r="B115" s="16" t="s">
        <v>1</v>
      </c>
      <c r="C115" s="17" t="s">
        <v>12</v>
      </c>
      <c r="D115" s="38"/>
      <c r="E115" s="144"/>
      <c r="F115" s="38"/>
      <c r="G115" s="38"/>
      <c r="H115" s="38"/>
      <c r="I115" s="352">
        <f t="shared" si="11"/>
        <v>0</v>
      </c>
      <c r="J115" s="38"/>
      <c r="K115" s="144"/>
      <c r="L115" s="38"/>
      <c r="M115" s="38"/>
      <c r="N115" s="38"/>
      <c r="O115" s="38"/>
      <c r="P115" s="38">
        <f t="shared" si="12"/>
        <v>0</v>
      </c>
      <c r="Q115" s="38"/>
      <c r="R115" s="166">
        <f t="shared" si="13"/>
        <v>0</v>
      </c>
      <c r="S115" s="38"/>
      <c r="T115" s="206">
        <v>1.4999999999999999E-2</v>
      </c>
      <c r="U115" s="206">
        <f t="shared" si="14"/>
        <v>1.4999999999999999E-2</v>
      </c>
      <c r="V115" s="38"/>
      <c r="W115" s="38"/>
      <c r="X115" s="38"/>
      <c r="Y115" s="370">
        <f t="shared" si="15"/>
        <v>0</v>
      </c>
      <c r="Z115" s="160"/>
      <c r="AA115" s="38"/>
      <c r="AB115" s="38"/>
      <c r="AC115" s="168">
        <f t="shared" si="16"/>
        <v>0</v>
      </c>
      <c r="AD115" s="171">
        <f t="shared" si="17"/>
        <v>1.4999999999999999E-2</v>
      </c>
    </row>
    <row r="116" spans="1:30" x14ac:dyDescent="0.25">
      <c r="A116" s="15">
        <v>96</v>
      </c>
      <c r="B116" s="19" t="s">
        <v>62</v>
      </c>
      <c r="C116" s="20" t="s">
        <v>12</v>
      </c>
      <c r="D116" s="38"/>
      <c r="E116" s="144"/>
      <c r="F116" s="38"/>
      <c r="G116" s="38"/>
      <c r="H116" s="38"/>
      <c r="I116" s="352">
        <f t="shared" si="11"/>
        <v>0</v>
      </c>
      <c r="J116" s="38"/>
      <c r="K116" s="144"/>
      <c r="L116" s="38"/>
      <c r="M116" s="38"/>
      <c r="N116" s="38"/>
      <c r="O116" s="38"/>
      <c r="P116" s="38">
        <f t="shared" si="12"/>
        <v>0</v>
      </c>
      <c r="Q116" s="38"/>
      <c r="R116" s="166">
        <f t="shared" si="13"/>
        <v>0</v>
      </c>
      <c r="S116" s="38"/>
      <c r="T116" s="38"/>
      <c r="U116" s="206">
        <f t="shared" si="14"/>
        <v>0</v>
      </c>
      <c r="V116" s="38"/>
      <c r="W116" s="38"/>
      <c r="X116" s="38"/>
      <c r="Y116" s="370">
        <f t="shared" si="15"/>
        <v>0</v>
      </c>
      <c r="Z116" s="160"/>
      <c r="AA116" s="38"/>
      <c r="AB116" s="38"/>
      <c r="AC116" s="168">
        <f t="shared" si="16"/>
        <v>0</v>
      </c>
      <c r="AD116" s="171">
        <f t="shared" si="17"/>
        <v>0</v>
      </c>
    </row>
    <row r="117" spans="1:30" x14ac:dyDescent="0.25">
      <c r="A117" s="15">
        <v>97</v>
      </c>
      <c r="B117" s="19" t="s">
        <v>90</v>
      </c>
      <c r="C117" s="20" t="s">
        <v>12</v>
      </c>
      <c r="D117" s="38"/>
      <c r="E117" s="144"/>
      <c r="F117" s="38"/>
      <c r="G117" s="38"/>
      <c r="H117" s="38"/>
      <c r="I117" s="352">
        <f t="shared" si="11"/>
        <v>0</v>
      </c>
      <c r="J117" s="38"/>
      <c r="K117" s="144"/>
      <c r="L117" s="38"/>
      <c r="M117" s="38"/>
      <c r="N117" s="38"/>
      <c r="O117" s="38"/>
      <c r="P117" s="38">
        <f t="shared" si="12"/>
        <v>0</v>
      </c>
      <c r="Q117" s="38"/>
      <c r="R117" s="166">
        <f t="shared" si="13"/>
        <v>0</v>
      </c>
      <c r="S117" s="38"/>
      <c r="T117" s="38"/>
      <c r="U117" s="206">
        <f t="shared" si="14"/>
        <v>0</v>
      </c>
      <c r="V117" s="38"/>
      <c r="W117" s="38"/>
      <c r="X117" s="38"/>
      <c r="Y117" s="370">
        <f t="shared" si="15"/>
        <v>0</v>
      </c>
      <c r="Z117" s="160"/>
      <c r="AA117" s="38"/>
      <c r="AB117" s="38"/>
      <c r="AC117" s="168">
        <f t="shared" si="16"/>
        <v>0</v>
      </c>
      <c r="AD117" s="171">
        <f t="shared" si="17"/>
        <v>0</v>
      </c>
    </row>
    <row r="118" spans="1:30" x14ac:dyDescent="0.25">
      <c r="A118" s="15">
        <v>98</v>
      </c>
      <c r="B118" s="19" t="s">
        <v>63</v>
      </c>
      <c r="C118" s="20" t="s">
        <v>12</v>
      </c>
      <c r="D118" s="38"/>
      <c r="E118" s="144"/>
      <c r="F118" s="38"/>
      <c r="G118" s="38"/>
      <c r="H118" s="38"/>
      <c r="I118" s="352">
        <f t="shared" si="11"/>
        <v>0</v>
      </c>
      <c r="J118" s="38"/>
      <c r="K118" s="144"/>
      <c r="L118" s="38"/>
      <c r="M118" s="38"/>
      <c r="N118" s="38"/>
      <c r="O118" s="38"/>
      <c r="P118" s="38">
        <f t="shared" si="12"/>
        <v>0</v>
      </c>
      <c r="Q118" s="38"/>
      <c r="R118" s="166">
        <f t="shared" si="13"/>
        <v>0</v>
      </c>
      <c r="S118" s="38"/>
      <c r="T118" s="38"/>
      <c r="U118" s="206">
        <f t="shared" si="14"/>
        <v>0</v>
      </c>
      <c r="V118" s="38"/>
      <c r="W118" s="38"/>
      <c r="X118" s="38"/>
      <c r="Y118" s="370">
        <f t="shared" si="15"/>
        <v>0</v>
      </c>
      <c r="Z118" s="160"/>
      <c r="AA118" s="38"/>
      <c r="AB118" s="38"/>
      <c r="AC118" s="168">
        <f t="shared" si="16"/>
        <v>0</v>
      </c>
      <c r="AD118" s="171">
        <f t="shared" si="17"/>
        <v>0</v>
      </c>
    </row>
    <row r="119" spans="1:30" x14ac:dyDescent="0.25">
      <c r="A119" s="15">
        <v>99</v>
      </c>
      <c r="B119" s="16" t="s">
        <v>64</v>
      </c>
      <c r="C119" s="17" t="s">
        <v>12</v>
      </c>
      <c r="D119" s="38"/>
      <c r="E119" s="144"/>
      <c r="F119" s="38"/>
      <c r="G119" s="38"/>
      <c r="H119" s="38"/>
      <c r="I119" s="352">
        <f t="shared" si="11"/>
        <v>0</v>
      </c>
      <c r="J119" s="38"/>
      <c r="K119" s="144"/>
      <c r="L119" s="38"/>
      <c r="M119" s="38"/>
      <c r="N119" s="38"/>
      <c r="O119" s="38"/>
      <c r="P119" s="38">
        <f t="shared" si="12"/>
        <v>0</v>
      </c>
      <c r="Q119" s="38"/>
      <c r="R119" s="166">
        <f t="shared" si="13"/>
        <v>0</v>
      </c>
      <c r="S119" s="38"/>
      <c r="T119" s="206">
        <v>5.4999999999999997E-3</v>
      </c>
      <c r="U119" s="206">
        <f t="shared" si="14"/>
        <v>5.4999999999999997E-3</v>
      </c>
      <c r="V119" s="38"/>
      <c r="W119" s="38"/>
      <c r="X119" s="38"/>
      <c r="Y119" s="370">
        <f t="shared" si="15"/>
        <v>0</v>
      </c>
      <c r="Z119" s="160"/>
      <c r="AA119" s="38"/>
      <c r="AB119" s="38"/>
      <c r="AC119" s="168">
        <f t="shared" si="16"/>
        <v>0</v>
      </c>
      <c r="AD119" s="171">
        <f t="shared" si="17"/>
        <v>5.4999999999999997E-3</v>
      </c>
    </row>
    <row r="120" spans="1:30" x14ac:dyDescent="0.25">
      <c r="A120" s="15">
        <v>100</v>
      </c>
      <c r="B120" s="16" t="s">
        <v>65</v>
      </c>
      <c r="C120" s="17" t="s">
        <v>12</v>
      </c>
      <c r="D120" s="38"/>
      <c r="E120" s="144"/>
      <c r="F120" s="38"/>
      <c r="G120" s="38"/>
      <c r="H120" s="38"/>
      <c r="I120" s="352">
        <f t="shared" si="11"/>
        <v>0</v>
      </c>
      <c r="J120" s="38"/>
      <c r="K120" s="144"/>
      <c r="L120" s="38"/>
      <c r="M120" s="38"/>
      <c r="N120" s="38"/>
      <c r="O120" s="38"/>
      <c r="P120" s="38">
        <f t="shared" si="12"/>
        <v>0</v>
      </c>
      <c r="Q120" s="38"/>
      <c r="R120" s="166">
        <f t="shared" si="13"/>
        <v>0</v>
      </c>
      <c r="S120" s="38"/>
      <c r="T120" s="206">
        <v>2.2800000000000001E-2</v>
      </c>
      <c r="U120" s="206">
        <f t="shared" si="14"/>
        <v>2.2800000000000001E-2</v>
      </c>
      <c r="V120" s="38"/>
      <c r="W120" s="38"/>
      <c r="X120" s="38"/>
      <c r="Y120" s="370">
        <f t="shared" si="15"/>
        <v>0</v>
      </c>
      <c r="Z120" s="160"/>
      <c r="AA120" s="38"/>
      <c r="AB120" s="38"/>
      <c r="AC120" s="168">
        <f t="shared" si="16"/>
        <v>0</v>
      </c>
      <c r="AD120" s="171">
        <f t="shared" si="17"/>
        <v>2.2800000000000001E-2</v>
      </c>
    </row>
    <row r="121" spans="1:30" x14ac:dyDescent="0.25">
      <c r="A121" s="15"/>
      <c r="B121" s="269" t="s">
        <v>120</v>
      </c>
      <c r="C121" s="7"/>
      <c r="D121" s="38"/>
      <c r="E121" s="144"/>
      <c r="F121" s="38"/>
      <c r="G121" s="38"/>
      <c r="H121" s="38"/>
      <c r="I121" s="352">
        <f t="shared" si="11"/>
        <v>0</v>
      </c>
      <c r="J121" s="38"/>
      <c r="K121" s="144"/>
      <c r="L121" s="38"/>
      <c r="M121" s="38"/>
      <c r="N121" s="38"/>
      <c r="O121" s="38"/>
      <c r="P121" s="38">
        <f t="shared" si="12"/>
        <v>0</v>
      </c>
      <c r="Q121" s="38"/>
      <c r="R121" s="166">
        <f t="shared" si="13"/>
        <v>0</v>
      </c>
      <c r="S121" s="38"/>
      <c r="T121" s="38"/>
      <c r="U121" s="206">
        <f t="shared" si="14"/>
        <v>0</v>
      </c>
      <c r="V121" s="38"/>
      <c r="W121" s="38"/>
      <c r="X121" s="38"/>
      <c r="Y121" s="370">
        <f t="shared" si="15"/>
        <v>0</v>
      </c>
      <c r="Z121" s="160"/>
      <c r="AA121" s="38"/>
      <c r="AB121" s="38"/>
      <c r="AC121" s="168">
        <f t="shared" si="16"/>
        <v>0</v>
      </c>
      <c r="AD121" s="171">
        <f t="shared" si="17"/>
        <v>0</v>
      </c>
    </row>
    <row r="122" spans="1:30" x14ac:dyDescent="0.25">
      <c r="A122" s="15">
        <v>101</v>
      </c>
      <c r="B122" s="16" t="s">
        <v>72</v>
      </c>
      <c r="C122" s="25" t="s">
        <v>12</v>
      </c>
      <c r="D122" s="38"/>
      <c r="E122" s="144"/>
      <c r="F122" s="38"/>
      <c r="G122" s="38"/>
      <c r="H122" s="38"/>
      <c r="I122" s="352">
        <f t="shared" si="11"/>
        <v>0</v>
      </c>
      <c r="J122" s="38"/>
      <c r="K122" s="144"/>
      <c r="L122" s="38"/>
      <c r="M122" s="38"/>
      <c r="N122" s="38"/>
      <c r="O122" s="38"/>
      <c r="P122" s="38">
        <f t="shared" si="12"/>
        <v>0</v>
      </c>
      <c r="Q122" s="38"/>
      <c r="R122" s="166">
        <f t="shared" si="13"/>
        <v>0</v>
      </c>
      <c r="S122" s="38"/>
      <c r="T122" s="38"/>
      <c r="U122" s="206">
        <f t="shared" si="14"/>
        <v>0</v>
      </c>
      <c r="V122" s="38"/>
      <c r="W122" s="38"/>
      <c r="X122" s="38"/>
      <c r="Y122" s="370">
        <f t="shared" si="15"/>
        <v>0</v>
      </c>
      <c r="Z122" s="160"/>
      <c r="AA122" s="38"/>
      <c r="AB122" s="38"/>
      <c r="AC122" s="168">
        <f t="shared" si="16"/>
        <v>0</v>
      </c>
      <c r="AD122" s="171">
        <f t="shared" si="17"/>
        <v>0</v>
      </c>
    </row>
    <row r="123" spans="1:30" x14ac:dyDescent="0.25">
      <c r="A123" s="15">
        <v>102</v>
      </c>
      <c r="B123" s="16" t="s">
        <v>73</v>
      </c>
      <c r="C123" s="25" t="s">
        <v>12</v>
      </c>
      <c r="D123" s="38"/>
      <c r="E123" s="144"/>
      <c r="F123" s="38"/>
      <c r="G123" s="38"/>
      <c r="H123" s="38"/>
      <c r="I123" s="352">
        <f t="shared" si="11"/>
        <v>0</v>
      </c>
      <c r="J123" s="38"/>
      <c r="K123" s="144"/>
      <c r="L123" s="38"/>
      <c r="M123" s="38"/>
      <c r="N123" s="38"/>
      <c r="O123" s="38"/>
      <c r="P123" s="38">
        <f t="shared" si="12"/>
        <v>0</v>
      </c>
      <c r="Q123" s="38"/>
      <c r="R123" s="166">
        <f t="shared" si="13"/>
        <v>0</v>
      </c>
      <c r="S123" s="38"/>
      <c r="T123" s="38"/>
      <c r="U123" s="206">
        <f t="shared" si="14"/>
        <v>0</v>
      </c>
      <c r="V123" s="38"/>
      <c r="W123" s="38"/>
      <c r="X123" s="38"/>
      <c r="Y123" s="370">
        <f t="shared" si="15"/>
        <v>0</v>
      </c>
      <c r="Z123" s="220">
        <f>66.8/1000</f>
        <v>6.6799999999999998E-2</v>
      </c>
      <c r="AA123" s="38"/>
      <c r="AB123" s="38"/>
      <c r="AC123" s="168">
        <f t="shared" si="16"/>
        <v>6.6799999999999998E-2</v>
      </c>
      <c r="AD123" s="171">
        <f t="shared" si="17"/>
        <v>6.6799999999999998E-2</v>
      </c>
    </row>
    <row r="124" spans="1:30" x14ac:dyDescent="0.25">
      <c r="A124" s="15">
        <v>103</v>
      </c>
      <c r="B124" s="16" t="s">
        <v>74</v>
      </c>
      <c r="C124" s="25" t="s">
        <v>12</v>
      </c>
      <c r="D124" s="38"/>
      <c r="E124" s="436">
        <v>2.1000000000000001E-2</v>
      </c>
      <c r="F124" s="38"/>
      <c r="G124" s="38"/>
      <c r="H124" s="38"/>
      <c r="I124" s="352">
        <f t="shared" si="11"/>
        <v>2.1000000000000001E-2</v>
      </c>
      <c r="J124" s="38"/>
      <c r="K124" s="436">
        <v>2.1000000000000001E-2</v>
      </c>
      <c r="L124" s="38"/>
      <c r="M124" s="38"/>
      <c r="N124" s="38"/>
      <c r="O124" s="38"/>
      <c r="P124" s="38">
        <f t="shared" si="12"/>
        <v>2.1000000000000001E-2</v>
      </c>
      <c r="Q124" s="38"/>
      <c r="R124" s="166">
        <f t="shared" si="13"/>
        <v>2.1000000000000001E-2</v>
      </c>
      <c r="S124" s="38"/>
      <c r="T124" s="38"/>
      <c r="U124" s="206">
        <f t="shared" si="14"/>
        <v>0</v>
      </c>
      <c r="V124" s="38"/>
      <c r="W124" s="38"/>
      <c r="X124" s="38"/>
      <c r="Y124" s="370">
        <f t="shared" si="15"/>
        <v>0</v>
      </c>
      <c r="Z124" s="220">
        <f>(12+2.64)/1000</f>
        <v>1.464E-2</v>
      </c>
      <c r="AA124" s="38"/>
      <c r="AB124" s="38"/>
      <c r="AC124" s="168">
        <f t="shared" si="16"/>
        <v>1.464E-2</v>
      </c>
      <c r="AD124" s="171">
        <f t="shared" si="17"/>
        <v>5.6640000000000003E-2</v>
      </c>
    </row>
    <row r="125" spans="1:30" x14ac:dyDescent="0.25">
      <c r="A125" s="15">
        <v>104</v>
      </c>
      <c r="B125" s="16" t="s">
        <v>75</v>
      </c>
      <c r="C125" s="25" t="s">
        <v>12</v>
      </c>
      <c r="D125" s="38"/>
      <c r="E125" s="144"/>
      <c r="F125" s="38"/>
      <c r="G125" s="38"/>
      <c r="H125" s="38"/>
      <c r="I125" s="352">
        <f t="shared" si="11"/>
        <v>0</v>
      </c>
      <c r="J125" s="38"/>
      <c r="K125" s="144"/>
      <c r="L125" s="38"/>
      <c r="M125" s="38"/>
      <c r="N125" s="38"/>
      <c r="O125" s="38"/>
      <c r="P125" s="38">
        <f t="shared" si="12"/>
        <v>0</v>
      </c>
      <c r="Q125" s="38"/>
      <c r="R125" s="166">
        <f>Q125+P125</f>
        <v>0</v>
      </c>
      <c r="S125" s="38"/>
      <c r="T125" s="38"/>
      <c r="U125" s="206">
        <f t="shared" si="14"/>
        <v>0</v>
      </c>
      <c r="V125" s="38"/>
      <c r="W125" s="38"/>
      <c r="X125" s="38"/>
      <c r="Y125" s="370">
        <f t="shared" si="15"/>
        <v>0</v>
      </c>
      <c r="Z125" s="220">
        <f>12.5/1000</f>
        <v>1.2500000000000001E-2</v>
      </c>
      <c r="AA125" s="38"/>
      <c r="AB125" s="38"/>
      <c r="AC125" s="168">
        <f t="shared" si="16"/>
        <v>1.2500000000000001E-2</v>
      </c>
      <c r="AD125" s="171">
        <f t="shared" si="17"/>
        <v>1.2500000000000001E-2</v>
      </c>
    </row>
    <row r="126" spans="1:30" x14ac:dyDescent="0.25">
      <c r="A126" s="15">
        <v>105</v>
      </c>
      <c r="B126" s="16" t="s">
        <v>77</v>
      </c>
      <c r="C126" s="25" t="s">
        <v>12</v>
      </c>
      <c r="D126" s="38"/>
      <c r="E126" s="144"/>
      <c r="F126" s="38"/>
      <c r="G126" s="38"/>
      <c r="H126" s="38"/>
      <c r="I126" s="352">
        <f t="shared" si="11"/>
        <v>0</v>
      </c>
      <c r="J126" s="38"/>
      <c r="K126" s="144"/>
      <c r="L126" s="38"/>
      <c r="M126" s="38"/>
      <c r="N126" s="38"/>
      <c r="O126" s="38"/>
      <c r="P126" s="38">
        <f t="shared" si="12"/>
        <v>0</v>
      </c>
      <c r="Q126" s="38"/>
      <c r="R126" s="166">
        <f t="shared" si="13"/>
        <v>0</v>
      </c>
      <c r="S126" s="38"/>
      <c r="T126" s="38"/>
      <c r="U126" s="206">
        <f t="shared" si="14"/>
        <v>0</v>
      </c>
      <c r="V126" s="38"/>
      <c r="W126" s="38"/>
      <c r="X126" s="38"/>
      <c r="Y126" s="370">
        <f t="shared" si="15"/>
        <v>0</v>
      </c>
      <c r="Z126" s="160"/>
      <c r="AA126" s="38"/>
      <c r="AB126" s="38"/>
      <c r="AC126" s="168">
        <f t="shared" si="16"/>
        <v>0</v>
      </c>
      <c r="AD126" s="171">
        <f t="shared" si="17"/>
        <v>0</v>
      </c>
    </row>
    <row r="127" spans="1:30" x14ac:dyDescent="0.25">
      <c r="A127" s="15">
        <v>106</v>
      </c>
      <c r="B127" s="16" t="s">
        <v>76</v>
      </c>
      <c r="C127" s="25" t="s">
        <v>12</v>
      </c>
      <c r="D127" s="38"/>
      <c r="E127" s="144"/>
      <c r="F127" s="38"/>
      <c r="G127" s="38"/>
      <c r="H127" s="38"/>
      <c r="I127" s="352">
        <f t="shared" si="11"/>
        <v>0</v>
      </c>
      <c r="J127" s="38"/>
      <c r="K127" s="144"/>
      <c r="L127" s="38"/>
      <c r="M127" s="38"/>
      <c r="N127" s="38"/>
      <c r="O127" s="38"/>
      <c r="P127" s="38">
        <f t="shared" si="12"/>
        <v>0</v>
      </c>
      <c r="Q127" s="38"/>
      <c r="R127" s="166">
        <f t="shared" si="13"/>
        <v>0</v>
      </c>
      <c r="S127" s="38"/>
      <c r="T127" s="38"/>
      <c r="U127" s="206">
        <f t="shared" si="14"/>
        <v>0</v>
      </c>
      <c r="V127" s="38"/>
      <c r="W127" s="38"/>
      <c r="X127" s="38"/>
      <c r="Y127" s="370">
        <f t="shared" si="15"/>
        <v>0</v>
      </c>
      <c r="Z127" s="160"/>
      <c r="AA127" s="38"/>
      <c r="AB127" s="38"/>
      <c r="AC127" s="168">
        <f t="shared" si="16"/>
        <v>0</v>
      </c>
      <c r="AD127" s="171">
        <f t="shared" si="17"/>
        <v>0</v>
      </c>
    </row>
    <row r="128" spans="1:30" x14ac:dyDescent="0.25">
      <c r="A128" s="15">
        <v>107</v>
      </c>
      <c r="B128" s="24" t="s">
        <v>78</v>
      </c>
      <c r="C128" s="25" t="s">
        <v>12</v>
      </c>
      <c r="D128" s="38"/>
      <c r="E128" s="144"/>
      <c r="F128" s="38"/>
      <c r="G128" s="38"/>
      <c r="H128" s="38"/>
      <c r="I128" s="352">
        <f t="shared" si="11"/>
        <v>0</v>
      </c>
      <c r="J128" s="38"/>
      <c r="K128" s="144"/>
      <c r="L128" s="38"/>
      <c r="M128" s="38"/>
      <c r="N128" s="38"/>
      <c r="O128" s="38"/>
      <c r="P128" s="38">
        <f t="shared" si="12"/>
        <v>0</v>
      </c>
      <c r="Q128" s="38"/>
      <c r="R128" s="166">
        <f t="shared" si="13"/>
        <v>0</v>
      </c>
      <c r="S128" s="38"/>
      <c r="T128" s="38"/>
      <c r="U128" s="206">
        <f t="shared" si="14"/>
        <v>0</v>
      </c>
      <c r="V128" s="38"/>
      <c r="W128" s="38"/>
      <c r="X128" s="38"/>
      <c r="Y128" s="370">
        <f t="shared" si="15"/>
        <v>0</v>
      </c>
      <c r="Z128" s="160"/>
      <c r="AA128" s="38"/>
      <c r="AB128" s="38"/>
      <c r="AC128" s="168">
        <f t="shared" si="16"/>
        <v>0</v>
      </c>
      <c r="AD128" s="171">
        <f t="shared" si="17"/>
        <v>0</v>
      </c>
    </row>
    <row r="129" spans="1:30" x14ac:dyDescent="0.25">
      <c r="A129" s="15">
        <v>108</v>
      </c>
      <c r="B129" s="24" t="s">
        <v>107</v>
      </c>
      <c r="C129" s="25" t="s">
        <v>12</v>
      </c>
      <c r="D129" s="38"/>
      <c r="E129" s="144"/>
      <c r="F129" s="38"/>
      <c r="G129" s="38"/>
      <c r="H129" s="38"/>
      <c r="I129" s="352">
        <f t="shared" si="11"/>
        <v>0</v>
      </c>
      <c r="J129" s="38"/>
      <c r="K129" s="144"/>
      <c r="L129" s="38"/>
      <c r="M129" s="38"/>
      <c r="N129" s="38"/>
      <c r="O129" s="38"/>
      <c r="P129" s="38">
        <f t="shared" si="12"/>
        <v>0</v>
      </c>
      <c r="Q129" s="38"/>
      <c r="R129" s="166">
        <f t="shared" si="13"/>
        <v>0</v>
      </c>
      <c r="S129" s="38"/>
      <c r="T129" s="38"/>
      <c r="U129" s="206">
        <f t="shared" si="14"/>
        <v>0</v>
      </c>
      <c r="V129" s="38"/>
      <c r="W129" s="38"/>
      <c r="X129" s="38"/>
      <c r="Y129" s="370">
        <f t="shared" si="15"/>
        <v>0</v>
      </c>
      <c r="Z129" s="160"/>
      <c r="AA129" s="38"/>
      <c r="AB129" s="38"/>
      <c r="AC129" s="168">
        <f t="shared" si="16"/>
        <v>0</v>
      </c>
      <c r="AD129" s="171">
        <f t="shared" si="17"/>
        <v>0</v>
      </c>
    </row>
    <row r="130" spans="1:30" x14ac:dyDescent="0.25">
      <c r="A130" s="15">
        <v>109</v>
      </c>
      <c r="B130" s="24" t="s">
        <v>210</v>
      </c>
      <c r="C130" s="25" t="s">
        <v>12</v>
      </c>
      <c r="D130" s="38"/>
      <c r="E130" s="144"/>
      <c r="F130" s="38"/>
      <c r="G130" s="38"/>
      <c r="H130" s="38"/>
      <c r="I130" s="352">
        <f t="shared" si="11"/>
        <v>0</v>
      </c>
      <c r="J130" s="38"/>
      <c r="K130" s="144"/>
      <c r="L130" s="38"/>
      <c r="M130" s="38"/>
      <c r="N130" s="38"/>
      <c r="O130" s="38"/>
      <c r="P130" s="38">
        <f t="shared" si="12"/>
        <v>0</v>
      </c>
      <c r="Q130" s="38"/>
      <c r="R130" s="166">
        <f t="shared" si="13"/>
        <v>0</v>
      </c>
      <c r="S130" s="38"/>
      <c r="T130" s="38"/>
      <c r="U130" s="206">
        <f t="shared" si="14"/>
        <v>0</v>
      </c>
      <c r="V130" s="38"/>
      <c r="W130" s="38"/>
      <c r="X130" s="38"/>
      <c r="Y130" s="370">
        <f t="shared" si="15"/>
        <v>0</v>
      </c>
      <c r="Z130" s="160"/>
      <c r="AA130" s="38"/>
      <c r="AB130" s="38"/>
      <c r="AC130" s="168">
        <f t="shared" si="16"/>
        <v>0</v>
      </c>
      <c r="AD130" s="171">
        <f t="shared" si="17"/>
        <v>0</v>
      </c>
    </row>
    <row r="131" spans="1:30" x14ac:dyDescent="0.25">
      <c r="A131" s="226"/>
      <c r="B131" s="322" t="s">
        <v>236</v>
      </c>
      <c r="C131" s="56"/>
      <c r="D131" s="46"/>
      <c r="E131" s="46"/>
      <c r="F131" s="46"/>
      <c r="G131" s="46"/>
      <c r="H131" s="46"/>
      <c r="I131" s="352">
        <f t="shared" si="11"/>
        <v>0</v>
      </c>
      <c r="J131" s="149"/>
      <c r="K131" s="46"/>
      <c r="L131" s="46"/>
      <c r="M131" s="46"/>
      <c r="N131" s="46"/>
      <c r="O131" s="46"/>
      <c r="P131" s="38">
        <f t="shared" si="12"/>
        <v>0</v>
      </c>
      <c r="Q131" s="38"/>
      <c r="R131" s="166">
        <f t="shared" si="13"/>
        <v>0</v>
      </c>
      <c r="S131" s="149"/>
      <c r="T131" s="46"/>
      <c r="U131" s="206">
        <f t="shared" si="14"/>
        <v>0</v>
      </c>
      <c r="V131" s="149"/>
      <c r="W131" s="149"/>
      <c r="X131" s="46"/>
      <c r="Y131" s="370">
        <f t="shared" si="15"/>
        <v>0</v>
      </c>
      <c r="Z131" s="191"/>
      <c r="AA131" s="149"/>
      <c r="AB131" s="149"/>
      <c r="AC131" s="168">
        <f t="shared" si="16"/>
        <v>0</v>
      </c>
      <c r="AD131" s="171">
        <f t="shared" si="17"/>
        <v>0</v>
      </c>
    </row>
    <row r="132" spans="1:30" x14ac:dyDescent="0.25">
      <c r="A132" s="65">
        <v>110</v>
      </c>
      <c r="B132" s="50" t="s">
        <v>95</v>
      </c>
      <c r="C132" s="57" t="s">
        <v>12</v>
      </c>
      <c r="D132" s="35"/>
      <c r="E132" s="35"/>
      <c r="F132" s="35"/>
      <c r="G132" s="35"/>
      <c r="H132" s="49"/>
      <c r="I132" s="352">
        <f t="shared" si="11"/>
        <v>0</v>
      </c>
      <c r="J132" s="151"/>
      <c r="K132" s="35"/>
      <c r="L132" s="35"/>
      <c r="M132" s="35"/>
      <c r="N132" s="49"/>
      <c r="O132" s="49"/>
      <c r="P132" s="38">
        <f t="shared" si="12"/>
        <v>0</v>
      </c>
      <c r="Q132" s="38"/>
      <c r="R132" s="166">
        <f t="shared" si="13"/>
        <v>0</v>
      </c>
      <c r="S132" s="148"/>
      <c r="T132" s="53"/>
      <c r="U132" s="206">
        <f t="shared" si="14"/>
        <v>0</v>
      </c>
      <c r="V132" s="148"/>
      <c r="W132" s="148"/>
      <c r="X132" s="53"/>
      <c r="Y132" s="370">
        <f t="shared" si="15"/>
        <v>0</v>
      </c>
      <c r="Z132" s="160"/>
      <c r="AA132" s="38"/>
      <c r="AB132" s="148"/>
      <c r="AC132" s="168">
        <f t="shared" si="16"/>
        <v>0</v>
      </c>
      <c r="AD132" s="171">
        <f t="shared" si="17"/>
        <v>0</v>
      </c>
    </row>
    <row r="133" spans="1:30" x14ac:dyDescent="0.25">
      <c r="A133" s="65">
        <v>111</v>
      </c>
      <c r="B133" s="50" t="s">
        <v>96</v>
      </c>
      <c r="C133" s="57" t="s">
        <v>12</v>
      </c>
      <c r="D133" s="35"/>
      <c r="E133" s="35"/>
      <c r="F133" s="35"/>
      <c r="G133" s="35"/>
      <c r="H133" s="49"/>
      <c r="I133" s="352">
        <f t="shared" si="11"/>
        <v>0</v>
      </c>
      <c r="J133" s="151"/>
      <c r="K133" s="35"/>
      <c r="L133" s="35"/>
      <c r="M133" s="35"/>
      <c r="N133" s="49"/>
      <c r="O133" s="49"/>
      <c r="P133" s="38">
        <f t="shared" si="12"/>
        <v>0</v>
      </c>
      <c r="Q133" s="38"/>
      <c r="R133" s="166">
        <f t="shared" si="13"/>
        <v>0</v>
      </c>
      <c r="S133" s="148"/>
      <c r="T133" s="53"/>
      <c r="U133" s="206">
        <f t="shared" si="14"/>
        <v>0</v>
      </c>
      <c r="V133" s="148"/>
      <c r="W133" s="148"/>
      <c r="X133" s="53"/>
      <c r="Y133" s="370">
        <f t="shared" si="15"/>
        <v>0</v>
      </c>
      <c r="Z133" s="160"/>
      <c r="AA133" s="38"/>
      <c r="AB133" s="148"/>
      <c r="AC133" s="168">
        <f t="shared" si="16"/>
        <v>0</v>
      </c>
      <c r="AD133" s="171">
        <f t="shared" si="17"/>
        <v>0</v>
      </c>
    </row>
    <row r="134" spans="1:30" x14ac:dyDescent="0.25">
      <c r="A134" s="65">
        <v>112</v>
      </c>
      <c r="B134" s="50" t="s">
        <v>97</v>
      </c>
      <c r="C134" s="57" t="s">
        <v>12</v>
      </c>
      <c r="D134" s="35"/>
      <c r="E134" s="35"/>
      <c r="F134" s="35"/>
      <c r="G134" s="35"/>
      <c r="H134" s="49"/>
      <c r="I134" s="352">
        <f t="shared" si="11"/>
        <v>0</v>
      </c>
      <c r="J134" s="151"/>
      <c r="K134" s="35"/>
      <c r="L134" s="35"/>
      <c r="M134" s="35"/>
      <c r="N134" s="49"/>
      <c r="O134" s="49"/>
      <c r="P134" s="38">
        <f t="shared" si="12"/>
        <v>0</v>
      </c>
      <c r="Q134" s="38"/>
      <c r="R134" s="166">
        <f t="shared" si="13"/>
        <v>0</v>
      </c>
      <c r="S134" s="148"/>
      <c r="T134" s="53"/>
      <c r="U134" s="206">
        <f t="shared" si="14"/>
        <v>0</v>
      </c>
      <c r="V134" s="148"/>
      <c r="W134" s="148"/>
      <c r="X134" s="53"/>
      <c r="Y134" s="370">
        <f t="shared" si="15"/>
        <v>0</v>
      </c>
      <c r="Z134" s="160"/>
      <c r="AA134" s="38"/>
      <c r="AB134" s="148"/>
      <c r="AC134" s="168">
        <f t="shared" si="16"/>
        <v>0</v>
      </c>
      <c r="AD134" s="171">
        <f t="shared" si="17"/>
        <v>0</v>
      </c>
    </row>
    <row r="135" spans="1:30" x14ac:dyDescent="0.25">
      <c r="A135" s="65">
        <v>113</v>
      </c>
      <c r="B135" s="50" t="s">
        <v>98</v>
      </c>
      <c r="C135" s="57" t="s">
        <v>12</v>
      </c>
      <c r="D135" s="35"/>
      <c r="E135" s="35"/>
      <c r="F135" s="35"/>
      <c r="G135" s="35"/>
      <c r="H135" s="49"/>
      <c r="I135" s="352">
        <f t="shared" si="11"/>
        <v>0</v>
      </c>
      <c r="J135" s="151"/>
      <c r="K135" s="35"/>
      <c r="L135" s="35"/>
      <c r="M135" s="35"/>
      <c r="N135" s="49"/>
      <c r="O135" s="49"/>
      <c r="P135" s="38">
        <f t="shared" si="12"/>
        <v>0</v>
      </c>
      <c r="Q135" s="38"/>
      <c r="R135" s="166">
        <f t="shared" si="13"/>
        <v>0</v>
      </c>
      <c r="S135" s="148"/>
      <c r="T135" s="53"/>
      <c r="U135" s="206">
        <f t="shared" si="14"/>
        <v>0</v>
      </c>
      <c r="V135" s="148"/>
      <c r="W135" s="148"/>
      <c r="X135" s="53"/>
      <c r="Y135" s="370">
        <f t="shared" si="15"/>
        <v>0</v>
      </c>
      <c r="Z135" s="160"/>
      <c r="AA135" s="38"/>
      <c r="AB135" s="148"/>
      <c r="AC135" s="168">
        <f t="shared" ref="AC135:AC148" si="18">(AB135+AA135+Z135)*$AC$5</f>
        <v>0</v>
      </c>
      <c r="AD135" s="171">
        <f t="shared" ref="AD135:AD148" si="19">I135+R135+U135+Y135+AC135</f>
        <v>0</v>
      </c>
    </row>
    <row r="136" spans="1:30" x14ac:dyDescent="0.25">
      <c r="A136" s="65">
        <v>114</v>
      </c>
      <c r="B136" s="50" t="s">
        <v>99</v>
      </c>
      <c r="C136" s="57" t="s">
        <v>12</v>
      </c>
      <c r="D136" s="35"/>
      <c r="E136" s="35"/>
      <c r="F136" s="35"/>
      <c r="G136" s="35"/>
      <c r="H136" s="49"/>
      <c r="I136" s="352">
        <f t="shared" ref="I136:I148" si="20">(H136+G136+F136+E136+D136)*$I$5</f>
        <v>0</v>
      </c>
      <c r="J136" s="151"/>
      <c r="K136" s="35"/>
      <c r="L136" s="35"/>
      <c r="M136" s="35"/>
      <c r="N136" s="49"/>
      <c r="O136" s="49"/>
      <c r="P136" s="38">
        <f t="shared" ref="P136:P148" si="21">(J136+K136+L136+M136+N136)*$P$5</f>
        <v>0</v>
      </c>
      <c r="Q136" s="38"/>
      <c r="R136" s="166">
        <f t="shared" ref="R136:R148" si="22">Q136+P136</f>
        <v>0</v>
      </c>
      <c r="S136" s="148"/>
      <c r="T136" s="53"/>
      <c r="U136" s="206">
        <f t="shared" ref="U136:U148" si="23">(T136+S136)*$U$5</f>
        <v>0</v>
      </c>
      <c r="V136" s="148"/>
      <c r="W136" s="148"/>
      <c r="X136" s="53"/>
      <c r="Y136" s="370">
        <f t="shared" ref="Y136:Y148" si="24">(X136+W136+V136)*$Y$5</f>
        <v>0</v>
      </c>
      <c r="Z136" s="160"/>
      <c r="AA136" s="38"/>
      <c r="AB136" s="148"/>
      <c r="AC136" s="168">
        <f t="shared" si="18"/>
        <v>0</v>
      </c>
      <c r="AD136" s="171">
        <f t="shared" si="19"/>
        <v>0</v>
      </c>
    </row>
    <row r="137" spans="1:30" x14ac:dyDescent="0.25">
      <c r="A137" s="45"/>
      <c r="B137" s="57" t="s">
        <v>100</v>
      </c>
      <c r="C137" s="35"/>
      <c r="D137" s="35"/>
      <c r="E137" s="35"/>
      <c r="F137" s="35"/>
      <c r="G137" s="35"/>
      <c r="H137" s="35"/>
      <c r="I137" s="352">
        <f t="shared" si="20"/>
        <v>0</v>
      </c>
      <c r="J137" s="35"/>
      <c r="K137" s="35"/>
      <c r="L137" s="35"/>
      <c r="M137" s="35"/>
      <c r="N137" s="35"/>
      <c r="O137" s="35"/>
      <c r="P137" s="38">
        <f t="shared" si="21"/>
        <v>0</v>
      </c>
      <c r="Q137" s="38"/>
      <c r="R137" s="166">
        <f t="shared" si="22"/>
        <v>0</v>
      </c>
      <c r="S137" s="53"/>
      <c r="T137" s="53"/>
      <c r="U137" s="206">
        <f t="shared" si="23"/>
        <v>0</v>
      </c>
      <c r="V137" s="53"/>
      <c r="W137" s="53"/>
      <c r="X137" s="53"/>
      <c r="Y137" s="370">
        <f t="shared" si="24"/>
        <v>0</v>
      </c>
      <c r="Z137" s="158"/>
      <c r="AA137" s="38"/>
      <c r="AB137" s="148"/>
      <c r="AC137" s="168">
        <f t="shared" si="18"/>
        <v>0</v>
      </c>
      <c r="AD137" s="171">
        <f t="shared" si="19"/>
        <v>0</v>
      </c>
    </row>
    <row r="138" spans="1:30" x14ac:dyDescent="0.25">
      <c r="A138" s="428">
        <v>115</v>
      </c>
      <c r="B138" s="427" t="s">
        <v>299</v>
      </c>
      <c r="C138" s="426" t="s">
        <v>82</v>
      </c>
      <c r="D138" s="35"/>
      <c r="E138" s="35"/>
      <c r="F138" s="35"/>
      <c r="G138" s="35"/>
      <c r="H138" s="35"/>
      <c r="I138" s="352">
        <f t="shared" si="20"/>
        <v>0</v>
      </c>
      <c r="J138" s="35"/>
      <c r="K138" s="35"/>
      <c r="L138" s="35"/>
      <c r="M138" s="35"/>
      <c r="N138" s="35"/>
      <c r="O138" s="35"/>
      <c r="P138" s="38">
        <f t="shared" si="21"/>
        <v>0</v>
      </c>
      <c r="Q138" s="38"/>
      <c r="R138" s="166">
        <f t="shared" si="22"/>
        <v>0</v>
      </c>
      <c r="S138" s="53"/>
      <c r="T138" s="53"/>
      <c r="U138" s="206"/>
      <c r="V138" s="35"/>
      <c r="W138" s="53"/>
      <c r="X138" s="53"/>
      <c r="Y138" s="370"/>
      <c r="Z138" s="158"/>
      <c r="AA138" s="38"/>
      <c r="AB138" s="148"/>
      <c r="AC138" s="168"/>
      <c r="AD138" s="171">
        <f t="shared" si="19"/>
        <v>0</v>
      </c>
    </row>
    <row r="139" spans="1:30" x14ac:dyDescent="0.25">
      <c r="A139" s="245">
        <v>116</v>
      </c>
      <c r="B139" s="261" t="s">
        <v>86</v>
      </c>
      <c r="C139" s="61" t="s">
        <v>12</v>
      </c>
      <c r="D139" s="35"/>
      <c r="E139" s="18"/>
      <c r="F139" s="35"/>
      <c r="G139" s="35"/>
      <c r="H139" s="35"/>
      <c r="I139" s="352">
        <f t="shared" si="20"/>
        <v>0</v>
      </c>
      <c r="J139" s="35"/>
      <c r="K139" s="18"/>
      <c r="L139" s="35"/>
      <c r="M139" s="35"/>
      <c r="N139" s="35"/>
      <c r="O139" s="35"/>
      <c r="P139" s="38">
        <f t="shared" si="21"/>
        <v>0</v>
      </c>
      <c r="Q139" s="38"/>
      <c r="R139" s="166">
        <f t="shared" si="22"/>
        <v>0</v>
      </c>
      <c r="S139" s="35"/>
      <c r="T139" s="35"/>
      <c r="U139" s="206">
        <f t="shared" si="23"/>
        <v>0</v>
      </c>
      <c r="V139" s="35"/>
      <c r="W139" s="35"/>
      <c r="X139" s="35"/>
      <c r="Y139" s="370">
        <f t="shared" si="24"/>
        <v>0</v>
      </c>
      <c r="Z139" s="158"/>
      <c r="AA139" s="38"/>
      <c r="AB139" s="35"/>
      <c r="AC139" s="168">
        <f t="shared" si="18"/>
        <v>0</v>
      </c>
      <c r="AD139" s="171">
        <f t="shared" si="19"/>
        <v>0</v>
      </c>
    </row>
    <row r="140" spans="1:30" x14ac:dyDescent="0.25">
      <c r="A140" s="428">
        <v>117</v>
      </c>
      <c r="B140" s="262" t="s">
        <v>239</v>
      </c>
      <c r="C140" s="63" t="s">
        <v>82</v>
      </c>
      <c r="D140" s="35"/>
      <c r="E140" s="18"/>
      <c r="F140" s="35"/>
      <c r="G140" s="35"/>
      <c r="H140" s="35"/>
      <c r="I140" s="352">
        <f t="shared" si="20"/>
        <v>0</v>
      </c>
      <c r="J140" s="35"/>
      <c r="K140" s="18"/>
      <c r="L140" s="35"/>
      <c r="M140" s="35"/>
      <c r="N140" s="35"/>
      <c r="O140" s="35"/>
      <c r="P140" s="38">
        <f t="shared" si="21"/>
        <v>0</v>
      </c>
      <c r="Q140" s="38"/>
      <c r="R140" s="166">
        <f t="shared" si="22"/>
        <v>0</v>
      </c>
      <c r="S140" s="35"/>
      <c r="T140" s="35"/>
      <c r="U140" s="206">
        <f t="shared" si="23"/>
        <v>0</v>
      </c>
      <c r="V140" s="35"/>
      <c r="W140" s="35"/>
      <c r="X140" s="35"/>
      <c r="Y140" s="370">
        <f t="shared" si="24"/>
        <v>0</v>
      </c>
      <c r="Z140" s="35"/>
      <c r="AA140" s="38"/>
      <c r="AB140" s="35"/>
      <c r="AC140" s="168">
        <f t="shared" si="18"/>
        <v>0</v>
      </c>
      <c r="AD140" s="171">
        <f t="shared" si="19"/>
        <v>0</v>
      </c>
    </row>
    <row r="141" spans="1:30" x14ac:dyDescent="0.25">
      <c r="A141" s="245">
        <v>118</v>
      </c>
      <c r="B141" s="261" t="s">
        <v>231</v>
      </c>
      <c r="C141" s="61" t="s">
        <v>12</v>
      </c>
      <c r="D141" s="35"/>
      <c r="E141" s="18"/>
      <c r="F141" s="35"/>
      <c r="G141" s="35"/>
      <c r="H141" s="35"/>
      <c r="I141" s="352">
        <f t="shared" si="20"/>
        <v>0</v>
      </c>
      <c r="J141" s="35"/>
      <c r="K141" s="18"/>
      <c r="L141" s="35"/>
      <c r="M141" s="35"/>
      <c r="N141" s="35"/>
      <c r="O141" s="35"/>
      <c r="P141" s="38">
        <f t="shared" si="21"/>
        <v>0</v>
      </c>
      <c r="Q141" s="38"/>
      <c r="R141" s="166">
        <f t="shared" si="22"/>
        <v>0</v>
      </c>
      <c r="S141" s="35"/>
      <c r="T141" s="35"/>
      <c r="U141" s="206">
        <f t="shared" si="23"/>
        <v>0</v>
      </c>
      <c r="V141" s="35"/>
      <c r="W141" s="35"/>
      <c r="X141" s="35"/>
      <c r="Y141" s="370">
        <f t="shared" si="24"/>
        <v>0</v>
      </c>
      <c r="Z141" s="158"/>
      <c r="AA141" s="38"/>
      <c r="AB141" s="35"/>
      <c r="AC141" s="168">
        <f t="shared" si="18"/>
        <v>0</v>
      </c>
      <c r="AD141" s="171">
        <f t="shared" si="19"/>
        <v>0</v>
      </c>
    </row>
    <row r="142" spans="1:30" x14ac:dyDescent="0.25">
      <c r="A142" s="428">
        <v>119</v>
      </c>
      <c r="B142" s="261" t="s">
        <v>212</v>
      </c>
      <c r="C142" s="61" t="s">
        <v>12</v>
      </c>
      <c r="D142" s="35"/>
      <c r="E142" s="18"/>
      <c r="F142" s="35"/>
      <c r="G142" s="35"/>
      <c r="H142" s="35"/>
      <c r="I142" s="352">
        <f t="shared" si="20"/>
        <v>0</v>
      </c>
      <c r="J142" s="35"/>
      <c r="K142" s="18"/>
      <c r="L142" s="35"/>
      <c r="M142" s="35"/>
      <c r="N142" s="35"/>
      <c r="O142" s="35"/>
      <c r="P142" s="38">
        <f t="shared" si="21"/>
        <v>0</v>
      </c>
      <c r="Q142" s="38"/>
      <c r="R142" s="166">
        <f t="shared" si="22"/>
        <v>0</v>
      </c>
      <c r="S142" s="35"/>
      <c r="T142" s="35"/>
      <c r="U142" s="206">
        <f t="shared" si="23"/>
        <v>0</v>
      </c>
      <c r="V142" s="35"/>
      <c r="W142" s="35"/>
      <c r="X142" s="35"/>
      <c r="Y142" s="370">
        <f t="shared" si="24"/>
        <v>0</v>
      </c>
      <c r="Z142" s="158"/>
      <c r="AA142" s="38"/>
      <c r="AB142" s="35"/>
      <c r="AC142" s="168">
        <f t="shared" si="18"/>
        <v>0</v>
      </c>
      <c r="AD142" s="171">
        <f t="shared" si="19"/>
        <v>0</v>
      </c>
    </row>
    <row r="143" spans="1:30" x14ac:dyDescent="0.25">
      <c r="A143" s="245">
        <v>120</v>
      </c>
      <c r="B143" s="22" t="s">
        <v>19</v>
      </c>
      <c r="C143" s="23" t="s">
        <v>12</v>
      </c>
      <c r="D143" s="35"/>
      <c r="E143" s="18"/>
      <c r="F143" s="35"/>
      <c r="G143" s="35"/>
      <c r="H143" s="35"/>
      <c r="I143" s="352">
        <f t="shared" si="20"/>
        <v>0</v>
      </c>
      <c r="J143" s="35"/>
      <c r="K143" s="18"/>
      <c r="L143" s="35"/>
      <c r="M143" s="35"/>
      <c r="N143" s="35"/>
      <c r="O143" s="35"/>
      <c r="P143" s="38">
        <f t="shared" si="21"/>
        <v>0</v>
      </c>
      <c r="Q143" s="38"/>
      <c r="R143" s="166">
        <f t="shared" si="22"/>
        <v>0</v>
      </c>
      <c r="S143" s="35"/>
      <c r="T143" s="35"/>
      <c r="U143" s="206">
        <f t="shared" si="23"/>
        <v>0</v>
      </c>
      <c r="V143" s="35"/>
      <c r="W143" s="35"/>
      <c r="X143" s="35"/>
      <c r="Y143" s="370">
        <f t="shared" si="24"/>
        <v>0</v>
      </c>
      <c r="Z143" s="158"/>
      <c r="AA143" s="38"/>
      <c r="AB143" s="36"/>
      <c r="AC143" s="168">
        <f t="shared" si="18"/>
        <v>0</v>
      </c>
      <c r="AD143" s="171">
        <f t="shared" si="19"/>
        <v>0</v>
      </c>
    </row>
    <row r="144" spans="1:30" ht="22.5" x14ac:dyDescent="0.25">
      <c r="A144" s="428">
        <v>121</v>
      </c>
      <c r="B144" s="261" t="s">
        <v>233</v>
      </c>
      <c r="C144" s="61" t="s">
        <v>82</v>
      </c>
      <c r="D144" s="35"/>
      <c r="E144" s="18"/>
      <c r="F144" s="43"/>
      <c r="G144" s="35"/>
      <c r="H144" s="35"/>
      <c r="I144" s="352">
        <f t="shared" si="20"/>
        <v>0</v>
      </c>
      <c r="J144" s="35"/>
      <c r="K144" s="18"/>
      <c r="L144" s="43"/>
      <c r="M144" s="35"/>
      <c r="N144" s="35"/>
      <c r="O144" s="35"/>
      <c r="P144" s="38">
        <f t="shared" si="21"/>
        <v>0</v>
      </c>
      <c r="Q144" s="38"/>
      <c r="R144" s="166">
        <f t="shared" si="22"/>
        <v>0</v>
      </c>
      <c r="S144" s="35"/>
      <c r="T144" s="35"/>
      <c r="U144" s="206">
        <f t="shared" si="23"/>
        <v>0</v>
      </c>
      <c r="V144" s="35"/>
      <c r="W144" s="35"/>
      <c r="X144" s="35"/>
      <c r="Y144" s="370">
        <f t="shared" si="24"/>
        <v>0</v>
      </c>
      <c r="Z144" s="158"/>
      <c r="AA144" s="38"/>
      <c r="AB144" s="36"/>
      <c r="AC144" s="168">
        <f t="shared" si="18"/>
        <v>0</v>
      </c>
      <c r="AD144" s="171">
        <f t="shared" si="19"/>
        <v>0</v>
      </c>
    </row>
    <row r="145" spans="1:30" x14ac:dyDescent="0.25">
      <c r="A145" s="245">
        <v>122</v>
      </c>
      <c r="B145" s="261" t="s">
        <v>234</v>
      </c>
      <c r="C145" s="61" t="s">
        <v>82</v>
      </c>
      <c r="D145" s="35"/>
      <c r="E145" s="18"/>
      <c r="F145" s="43"/>
      <c r="G145" s="35"/>
      <c r="H145" s="35"/>
      <c r="I145" s="352">
        <f t="shared" si="20"/>
        <v>0</v>
      </c>
      <c r="J145" s="35"/>
      <c r="K145" s="18"/>
      <c r="L145" s="43"/>
      <c r="M145" s="35"/>
      <c r="N145" s="35"/>
      <c r="O145" s="35"/>
      <c r="P145" s="38">
        <f t="shared" si="21"/>
        <v>0</v>
      </c>
      <c r="Q145" s="38"/>
      <c r="R145" s="166">
        <f t="shared" si="22"/>
        <v>0</v>
      </c>
      <c r="S145" s="35"/>
      <c r="T145" s="35"/>
      <c r="U145" s="206">
        <f t="shared" si="23"/>
        <v>0</v>
      </c>
      <c r="V145" s="35"/>
      <c r="W145" s="35"/>
      <c r="X145" s="35"/>
      <c r="Y145" s="370">
        <f t="shared" si="24"/>
        <v>0</v>
      </c>
      <c r="Z145" s="158"/>
      <c r="AA145" s="38"/>
      <c r="AB145" s="35"/>
      <c r="AC145" s="168">
        <f t="shared" si="18"/>
        <v>0</v>
      </c>
      <c r="AD145" s="171">
        <f t="shared" si="19"/>
        <v>0</v>
      </c>
    </row>
    <row r="146" spans="1:30" x14ac:dyDescent="0.25">
      <c r="A146" s="428">
        <v>123</v>
      </c>
      <c r="B146" s="261" t="s">
        <v>241</v>
      </c>
      <c r="C146" s="61" t="s">
        <v>82</v>
      </c>
      <c r="D146" s="35"/>
      <c r="E146" s="18"/>
      <c r="F146" s="43"/>
      <c r="G146" s="35"/>
      <c r="H146" s="35"/>
      <c r="I146" s="352">
        <f t="shared" si="20"/>
        <v>0</v>
      </c>
      <c r="J146" s="35"/>
      <c r="K146" s="18"/>
      <c r="L146" s="43"/>
      <c r="M146" s="35"/>
      <c r="N146" s="35"/>
      <c r="O146" s="35"/>
      <c r="P146" s="38">
        <f t="shared" si="21"/>
        <v>0</v>
      </c>
      <c r="Q146" s="38"/>
      <c r="R146" s="166">
        <f t="shared" si="22"/>
        <v>0</v>
      </c>
      <c r="S146" s="35"/>
      <c r="T146" s="35"/>
      <c r="U146" s="206">
        <f t="shared" si="23"/>
        <v>0</v>
      </c>
      <c r="V146" s="35"/>
      <c r="W146" s="35"/>
      <c r="X146" s="35"/>
      <c r="Y146" s="370">
        <f t="shared" si="24"/>
        <v>0</v>
      </c>
      <c r="Z146" s="158"/>
      <c r="AA146" s="38"/>
      <c r="AB146" s="35"/>
      <c r="AC146" s="168">
        <f t="shared" si="18"/>
        <v>0</v>
      </c>
      <c r="AD146" s="171">
        <f t="shared" si="19"/>
        <v>0</v>
      </c>
    </row>
    <row r="147" spans="1:30" ht="22.5" x14ac:dyDescent="0.25">
      <c r="A147" s="245">
        <v>124</v>
      </c>
      <c r="B147" s="261" t="s">
        <v>235</v>
      </c>
      <c r="C147" s="61" t="s">
        <v>82</v>
      </c>
      <c r="D147" s="35"/>
      <c r="E147" s="18"/>
      <c r="F147" s="35"/>
      <c r="G147" s="35"/>
      <c r="H147" s="35"/>
      <c r="I147" s="352">
        <f t="shared" si="20"/>
        <v>0</v>
      </c>
      <c r="J147" s="35"/>
      <c r="K147" s="18"/>
      <c r="L147" s="35"/>
      <c r="M147" s="35"/>
      <c r="N147" s="35"/>
      <c r="O147" s="35"/>
      <c r="P147" s="38">
        <f t="shared" si="21"/>
        <v>0</v>
      </c>
      <c r="Q147" s="38"/>
      <c r="R147" s="166">
        <f t="shared" si="22"/>
        <v>0</v>
      </c>
      <c r="S147" s="35"/>
      <c r="T147" s="35"/>
      <c r="U147" s="206">
        <f t="shared" si="23"/>
        <v>0</v>
      </c>
      <c r="V147" s="35"/>
      <c r="W147" s="35"/>
      <c r="X147" s="35"/>
      <c r="Y147" s="370">
        <f t="shared" si="24"/>
        <v>0</v>
      </c>
      <c r="Z147" s="158"/>
      <c r="AA147" s="38"/>
      <c r="AB147" s="35"/>
      <c r="AC147" s="168">
        <f t="shared" si="18"/>
        <v>0</v>
      </c>
      <c r="AD147" s="171">
        <f t="shared" si="19"/>
        <v>0</v>
      </c>
    </row>
    <row r="148" spans="1:30" x14ac:dyDescent="0.25">
      <c r="A148" s="428">
        <v>125</v>
      </c>
      <c r="B148" s="261" t="s">
        <v>211</v>
      </c>
      <c r="C148" s="61" t="s">
        <v>82</v>
      </c>
      <c r="D148" s="35"/>
      <c r="E148" s="18"/>
      <c r="F148" s="35"/>
      <c r="G148" s="35"/>
      <c r="H148" s="35"/>
      <c r="I148" s="352">
        <f t="shared" si="20"/>
        <v>0</v>
      </c>
      <c r="J148" s="35"/>
      <c r="K148" s="18"/>
      <c r="L148" s="35"/>
      <c r="M148" s="35"/>
      <c r="N148" s="35"/>
      <c r="O148" s="35"/>
      <c r="P148" s="38">
        <f t="shared" si="21"/>
        <v>0</v>
      </c>
      <c r="Q148" s="38"/>
      <c r="R148" s="166">
        <f t="shared" si="22"/>
        <v>0</v>
      </c>
      <c r="S148" s="35"/>
      <c r="T148" s="35"/>
      <c r="U148" s="206">
        <f t="shared" si="23"/>
        <v>0</v>
      </c>
      <c r="V148" s="35"/>
      <c r="W148" s="35"/>
      <c r="X148" s="35"/>
      <c r="Y148" s="370">
        <f t="shared" si="24"/>
        <v>0</v>
      </c>
      <c r="Z148" s="158"/>
      <c r="AA148" s="38"/>
      <c r="AB148" s="35"/>
      <c r="AC148" s="168">
        <f t="shared" si="18"/>
        <v>0</v>
      </c>
      <c r="AD148" s="171">
        <f t="shared" si="19"/>
        <v>0</v>
      </c>
    </row>
  </sheetData>
  <mergeCells count="17">
    <mergeCell ref="A1:AD1"/>
    <mergeCell ref="D2:H2"/>
    <mergeCell ref="Z2:AB2"/>
    <mergeCell ref="I2:I4"/>
    <mergeCell ref="AC2:AC4"/>
    <mergeCell ref="AD2:AD4"/>
    <mergeCell ref="S2:T2"/>
    <mergeCell ref="U2:U4"/>
    <mergeCell ref="V2:X2"/>
    <mergeCell ref="P2:P4"/>
    <mergeCell ref="Z3:Z4"/>
    <mergeCell ref="AA3:AA4"/>
    <mergeCell ref="AB3:AB4"/>
    <mergeCell ref="J2:O2"/>
    <mergeCell ref="R2:R4"/>
    <mergeCell ref="Y2:Y4"/>
    <mergeCell ref="Q2:Q4"/>
  </mergeCells>
  <pageMargins left="0" right="0" top="0" bottom="0" header="0.31496062992125984" footer="0.31496062992125984"/>
  <pageSetup paperSize="9" scale="7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8"/>
  <sheetViews>
    <sheetView zoomScaleNormal="100" workbookViewId="0">
      <pane xSplit="3" ySplit="5" topLeftCell="D20" activePane="bottomRight" state="frozen"/>
      <selection pane="topRight" activeCell="D1" sqref="D1"/>
      <selection pane="bottomLeft" activeCell="A6" sqref="A6"/>
      <selection pane="bottomRight" activeCell="U23" sqref="U23"/>
    </sheetView>
  </sheetViews>
  <sheetFormatPr defaultRowHeight="15" x14ac:dyDescent="0.25"/>
  <cols>
    <col min="1" max="1" width="5.140625" customWidth="1"/>
    <col min="2" max="2" width="22" style="273" customWidth="1"/>
    <col min="3" max="3" width="3.85546875" customWidth="1"/>
    <col min="4" max="5" width="8" customWidth="1"/>
    <col min="6" max="6" width="8" hidden="1" customWidth="1"/>
    <col min="7" max="12" width="8" customWidth="1"/>
    <col min="13" max="14" width="9.140625" customWidth="1"/>
    <col min="15" max="15" width="8" hidden="1" customWidth="1"/>
    <col min="16" max="16" width="8.42578125" customWidth="1"/>
    <col min="17" max="17" width="9" hidden="1" customWidth="1"/>
    <col min="18" max="19" width="8" customWidth="1"/>
    <col min="20" max="20" width="9.140625" customWidth="1"/>
    <col min="21" max="21" width="8" customWidth="1"/>
    <col min="22" max="25" width="8" hidden="1" customWidth="1"/>
    <col min="26" max="26" width="8.7109375" customWidth="1"/>
    <col min="27" max="29" width="8" customWidth="1"/>
    <col min="30" max="30" width="20.28515625" style="169" customWidth="1"/>
  </cols>
  <sheetData>
    <row r="1" spans="1:30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</row>
    <row r="2" spans="1:30" ht="28.5" customHeight="1" x14ac:dyDescent="0.25">
      <c r="A2" s="1"/>
      <c r="B2" s="265"/>
      <c r="C2" s="2"/>
      <c r="D2" s="462" t="s">
        <v>276</v>
      </c>
      <c r="E2" s="462"/>
      <c r="F2" s="462"/>
      <c r="G2" s="462"/>
      <c r="H2" s="462"/>
      <c r="I2" s="453" t="s">
        <v>124</v>
      </c>
      <c r="J2" s="474" t="s">
        <v>350</v>
      </c>
      <c r="K2" s="474"/>
      <c r="L2" s="474"/>
      <c r="M2" s="474"/>
      <c r="N2" s="474"/>
      <c r="O2" s="474"/>
      <c r="P2" s="475" t="s">
        <v>326</v>
      </c>
      <c r="Q2" s="511"/>
      <c r="R2" s="456" t="s">
        <v>124</v>
      </c>
      <c r="S2" s="473" t="s">
        <v>349</v>
      </c>
      <c r="T2" s="473"/>
      <c r="U2" s="489" t="s">
        <v>124</v>
      </c>
      <c r="V2" s="478" t="s">
        <v>351</v>
      </c>
      <c r="W2" s="478"/>
      <c r="X2" s="478"/>
      <c r="Y2" s="479" t="s">
        <v>124</v>
      </c>
      <c r="Z2" s="466" t="s">
        <v>373</v>
      </c>
      <c r="AA2" s="466"/>
      <c r="AB2" s="466"/>
      <c r="AC2" s="467" t="s">
        <v>124</v>
      </c>
      <c r="AD2" s="487" t="s">
        <v>144</v>
      </c>
    </row>
    <row r="3" spans="1:30" ht="57.75" customHeight="1" x14ac:dyDescent="0.25">
      <c r="A3" s="6"/>
      <c r="B3" s="64" t="s">
        <v>136</v>
      </c>
      <c r="C3" s="8"/>
      <c r="D3" s="403" t="s">
        <v>162</v>
      </c>
      <c r="E3" s="399" t="s">
        <v>178</v>
      </c>
      <c r="F3" s="398"/>
      <c r="G3" s="403" t="s">
        <v>183</v>
      </c>
      <c r="H3" s="403" t="s">
        <v>147</v>
      </c>
      <c r="I3" s="454"/>
      <c r="J3" s="211" t="s">
        <v>162</v>
      </c>
      <c r="K3" s="178" t="s">
        <v>178</v>
      </c>
      <c r="L3" s="211"/>
      <c r="M3" s="42" t="s">
        <v>183</v>
      </c>
      <c r="N3" s="42" t="s">
        <v>147</v>
      </c>
      <c r="O3" s="406"/>
      <c r="P3" s="495"/>
      <c r="Q3" s="512"/>
      <c r="R3" s="502"/>
      <c r="S3" s="212" t="s">
        <v>3</v>
      </c>
      <c r="T3" s="213" t="s">
        <v>168</v>
      </c>
      <c r="U3" s="490"/>
      <c r="V3" s="364" t="s">
        <v>343</v>
      </c>
      <c r="W3" s="364" t="s">
        <v>163</v>
      </c>
      <c r="X3" s="365" t="s">
        <v>148</v>
      </c>
      <c r="Y3" s="497"/>
      <c r="Z3" s="449" t="s">
        <v>397</v>
      </c>
      <c r="AA3" s="451" t="s">
        <v>398</v>
      </c>
      <c r="AB3" s="451" t="s">
        <v>149</v>
      </c>
      <c r="AC3" s="457"/>
      <c r="AD3" s="488"/>
    </row>
    <row r="4" spans="1:30" x14ac:dyDescent="0.25">
      <c r="A4" s="6"/>
      <c r="B4" s="266" t="s">
        <v>4</v>
      </c>
      <c r="C4" s="8"/>
      <c r="D4" s="353" t="s">
        <v>153</v>
      </c>
      <c r="E4" s="351" t="s">
        <v>153</v>
      </c>
      <c r="F4" s="353"/>
      <c r="G4" s="351" t="s">
        <v>153</v>
      </c>
      <c r="H4" s="353" t="s">
        <v>153</v>
      </c>
      <c r="I4" s="455"/>
      <c r="J4" s="361" t="s">
        <v>243</v>
      </c>
      <c r="K4" s="155" t="s">
        <v>243</v>
      </c>
      <c r="L4" s="155" t="s">
        <v>243</v>
      </c>
      <c r="M4" s="153" t="s">
        <v>243</v>
      </c>
      <c r="N4" s="155" t="s">
        <v>243</v>
      </c>
      <c r="O4" s="442"/>
      <c r="P4" s="496"/>
      <c r="Q4" s="513"/>
      <c r="R4" s="503"/>
      <c r="S4" s="204" t="s">
        <v>243</v>
      </c>
      <c r="T4" s="209" t="s">
        <v>243</v>
      </c>
      <c r="U4" s="491"/>
      <c r="V4" s="367" t="s">
        <v>243</v>
      </c>
      <c r="W4" s="367" t="s">
        <v>243</v>
      </c>
      <c r="X4" s="367" t="s">
        <v>243</v>
      </c>
      <c r="Y4" s="498"/>
      <c r="Z4" s="450"/>
      <c r="AA4" s="452"/>
      <c r="AB4" s="452"/>
      <c r="AC4" s="458"/>
      <c r="AD4" s="488"/>
    </row>
    <row r="5" spans="1:30" x14ac:dyDescent="0.25">
      <c r="A5" s="10"/>
      <c r="B5" s="267" t="s">
        <v>5</v>
      </c>
      <c r="C5" s="11"/>
      <c r="D5" s="404" t="s">
        <v>7</v>
      </c>
      <c r="E5" s="404" t="s">
        <v>87</v>
      </c>
      <c r="F5" s="409"/>
      <c r="G5" s="400" t="s">
        <v>6</v>
      </c>
      <c r="H5" s="404" t="s">
        <v>247</v>
      </c>
      <c r="I5" s="196">
        <v>1</v>
      </c>
      <c r="J5" s="394" t="s">
        <v>7</v>
      </c>
      <c r="K5" s="394" t="s">
        <v>87</v>
      </c>
      <c r="L5" s="358"/>
      <c r="M5" s="394" t="s">
        <v>6</v>
      </c>
      <c r="N5" s="394" t="s">
        <v>272</v>
      </c>
      <c r="O5" s="443"/>
      <c r="P5" s="195" t="s">
        <v>259</v>
      </c>
      <c r="Q5" s="195"/>
      <c r="R5" s="349">
        <f>Q5+P5</f>
        <v>1</v>
      </c>
      <c r="S5" s="205" t="s">
        <v>152</v>
      </c>
      <c r="T5" s="205" t="s">
        <v>173</v>
      </c>
      <c r="U5" s="196">
        <v>1</v>
      </c>
      <c r="V5" s="369" t="s">
        <v>114</v>
      </c>
      <c r="W5" s="369" t="s">
        <v>6</v>
      </c>
      <c r="X5" s="369" t="s">
        <v>9</v>
      </c>
      <c r="Y5" s="196">
        <v>0</v>
      </c>
      <c r="Z5" s="154" t="s">
        <v>381</v>
      </c>
      <c r="AA5" s="154" t="s">
        <v>160</v>
      </c>
      <c r="AB5" s="154" t="s">
        <v>9</v>
      </c>
      <c r="AC5" s="195" t="s">
        <v>259</v>
      </c>
      <c r="AD5" s="177">
        <f>I5+R5+U5+Y5+AC5</f>
        <v>4</v>
      </c>
    </row>
    <row r="6" spans="1:30" x14ac:dyDescent="0.25">
      <c r="A6" s="6"/>
      <c r="B6" s="64" t="s">
        <v>197</v>
      </c>
      <c r="C6" s="52"/>
      <c r="D6" s="32"/>
      <c r="E6" s="32"/>
      <c r="F6" s="32"/>
      <c r="G6" s="33"/>
      <c r="H6" s="33"/>
      <c r="I6" s="33"/>
      <c r="J6" s="32"/>
      <c r="K6" s="32"/>
      <c r="L6" s="32"/>
      <c r="M6" s="33"/>
      <c r="N6" s="33"/>
      <c r="O6" s="33"/>
      <c r="P6" s="147"/>
      <c r="Q6" s="147"/>
      <c r="R6" s="33"/>
      <c r="S6" s="33"/>
      <c r="T6" s="33"/>
      <c r="U6" s="33"/>
      <c r="V6" s="33"/>
      <c r="W6" s="33"/>
      <c r="X6" s="33"/>
      <c r="Y6" s="33"/>
      <c r="Z6" s="33"/>
      <c r="AA6" s="33"/>
      <c r="AB6" s="147"/>
      <c r="AC6" s="147"/>
      <c r="AD6" s="170"/>
    </row>
    <row r="7" spans="1:30" x14ac:dyDescent="0.25">
      <c r="A7" s="15">
        <v>1</v>
      </c>
      <c r="B7" s="16" t="s">
        <v>11</v>
      </c>
      <c r="C7" s="17" t="s">
        <v>12</v>
      </c>
      <c r="D7" s="38"/>
      <c r="E7" s="38"/>
      <c r="F7" s="38"/>
      <c r="G7" s="38"/>
      <c r="H7" s="38"/>
      <c r="I7" s="352">
        <f>(H7+G7+F7+E7+D7)*$I$5</f>
        <v>0</v>
      </c>
      <c r="J7" s="38"/>
      <c r="K7" s="38"/>
      <c r="L7" s="38"/>
      <c r="M7" s="38"/>
      <c r="N7" s="38"/>
      <c r="O7" s="38"/>
      <c r="P7" s="38">
        <f>(J7+K7+L7+M7+N7)*$P$5</f>
        <v>0</v>
      </c>
      <c r="Q7" s="38">
        <f>(J7+K7+L7+M7+O7+N7)*$Q$5</f>
        <v>0</v>
      </c>
      <c r="R7" s="166">
        <f>Q7+P7</f>
        <v>0</v>
      </c>
      <c r="S7" s="38"/>
      <c r="T7" s="38"/>
      <c r="U7" s="206">
        <f>(T7+S7)*$U$5</f>
        <v>0</v>
      </c>
      <c r="V7" s="38"/>
      <c r="W7" s="38"/>
      <c r="X7" s="38"/>
      <c r="Y7" s="370">
        <f>(X7+W7+V7)*$Y$5</f>
        <v>0</v>
      </c>
      <c r="Z7" s="38"/>
      <c r="AA7" s="38"/>
      <c r="AB7" s="38"/>
      <c r="AC7" s="168">
        <f>(AB7+AA7+Z7)*$AC$5</f>
        <v>0</v>
      </c>
      <c r="AD7" s="171">
        <f>I7+R7+U7+Y7+AC7</f>
        <v>0</v>
      </c>
    </row>
    <row r="8" spans="1:30" x14ac:dyDescent="0.25">
      <c r="A8" s="15">
        <v>2</v>
      </c>
      <c r="B8" s="19" t="s">
        <v>13</v>
      </c>
      <c r="C8" s="20" t="s">
        <v>12</v>
      </c>
      <c r="D8" s="38"/>
      <c r="E8" s="38"/>
      <c r="F8" s="38"/>
      <c r="G8" s="38"/>
      <c r="H8" s="38">
        <v>0.04</v>
      </c>
      <c r="I8" s="352">
        <f t="shared" ref="I8:I38" si="0">(H8+G8+F8+E8+D8)*$I$5</f>
        <v>0.04</v>
      </c>
      <c r="J8" s="38"/>
      <c r="K8" s="38"/>
      <c r="L8" s="38"/>
      <c r="M8" s="38"/>
      <c r="N8" s="38">
        <v>0.03</v>
      </c>
      <c r="O8" s="38"/>
      <c r="P8" s="38">
        <f t="shared" ref="P8:P71" si="1">(J8+K8+L8+M8+N8)*$P$5</f>
        <v>0.03</v>
      </c>
      <c r="Q8" s="38">
        <f t="shared" ref="Q8:Q71" si="2">(J8+K8+L8+M8+O8+N8)*$Q$5</f>
        <v>0</v>
      </c>
      <c r="R8" s="166">
        <f t="shared" ref="R8:R71" si="3">Q8+P8</f>
        <v>0.03</v>
      </c>
      <c r="S8" s="38"/>
      <c r="T8" s="38"/>
      <c r="U8" s="206">
        <f t="shared" ref="U8:U71" si="4">(T8+S8)*$U$5</f>
        <v>0</v>
      </c>
      <c r="V8" s="38"/>
      <c r="W8" s="38"/>
      <c r="X8" s="38"/>
      <c r="Y8" s="370">
        <f t="shared" ref="Y8:Y71" si="5">(X8+W8+V8)*$Y$5</f>
        <v>0</v>
      </c>
      <c r="Z8" s="38"/>
      <c r="AA8" s="38"/>
      <c r="AB8" s="38"/>
      <c r="AC8" s="168">
        <f t="shared" ref="AC8:AC71" si="6">(AB8+AA8+Z8)*$AC$5</f>
        <v>0</v>
      </c>
      <c r="AD8" s="171">
        <f t="shared" ref="AD8:AD71" si="7">I8+R8+U8+Y8+AC8</f>
        <v>7.0000000000000007E-2</v>
      </c>
    </row>
    <row r="9" spans="1:30" x14ac:dyDescent="0.25">
      <c r="A9" s="15">
        <v>3</v>
      </c>
      <c r="B9" s="78" t="s">
        <v>146</v>
      </c>
      <c r="C9" s="17" t="s">
        <v>12</v>
      </c>
      <c r="D9" s="38"/>
      <c r="E9" s="38"/>
      <c r="F9" s="38"/>
      <c r="G9" s="38"/>
      <c r="H9" s="38"/>
      <c r="I9" s="352">
        <f t="shared" si="0"/>
        <v>0</v>
      </c>
      <c r="J9" s="38"/>
      <c r="K9" s="38"/>
      <c r="L9" s="38"/>
      <c r="M9" s="38"/>
      <c r="N9" s="38">
        <v>0.03</v>
      </c>
      <c r="O9" s="38"/>
      <c r="P9" s="38">
        <f t="shared" si="1"/>
        <v>0.03</v>
      </c>
      <c r="Q9" s="38">
        <f t="shared" si="2"/>
        <v>0</v>
      </c>
      <c r="R9" s="166">
        <f t="shared" si="3"/>
        <v>0.03</v>
      </c>
      <c r="S9" s="38"/>
      <c r="T9" s="38"/>
      <c r="U9" s="206">
        <f t="shared" si="4"/>
        <v>0</v>
      </c>
      <c r="V9" s="38"/>
      <c r="W9" s="38"/>
      <c r="X9" s="167">
        <v>0.03</v>
      </c>
      <c r="Y9" s="370">
        <f t="shared" si="5"/>
        <v>0</v>
      </c>
      <c r="Z9" s="38"/>
      <c r="AA9" s="38"/>
      <c r="AB9" s="168">
        <f>30/1000</f>
        <v>0.03</v>
      </c>
      <c r="AC9" s="168">
        <f t="shared" si="6"/>
        <v>0.03</v>
      </c>
      <c r="AD9" s="171">
        <f t="shared" si="7"/>
        <v>0.06</v>
      </c>
    </row>
    <row r="10" spans="1:30" x14ac:dyDescent="0.25">
      <c r="A10" s="15">
        <v>4</v>
      </c>
      <c r="B10" s="85" t="s">
        <v>237</v>
      </c>
      <c r="C10" s="17" t="s">
        <v>12</v>
      </c>
      <c r="D10" s="38"/>
      <c r="E10" s="38"/>
      <c r="F10" s="38"/>
      <c r="G10" s="38"/>
      <c r="H10" s="38"/>
      <c r="I10" s="352">
        <f t="shared" si="0"/>
        <v>0</v>
      </c>
      <c r="J10" s="38"/>
      <c r="K10" s="38"/>
      <c r="L10" s="38"/>
      <c r="M10" s="38"/>
      <c r="N10" s="38"/>
      <c r="O10" s="38"/>
      <c r="P10" s="38">
        <f t="shared" si="1"/>
        <v>0</v>
      </c>
      <c r="Q10" s="38">
        <f t="shared" si="2"/>
        <v>0</v>
      </c>
      <c r="R10" s="166">
        <f t="shared" si="3"/>
        <v>0</v>
      </c>
      <c r="S10" s="38"/>
      <c r="T10" s="38"/>
      <c r="U10" s="206">
        <f t="shared" si="4"/>
        <v>0</v>
      </c>
      <c r="V10" s="38"/>
      <c r="W10" s="38"/>
      <c r="X10" s="38"/>
      <c r="Y10" s="370">
        <f t="shared" si="5"/>
        <v>0</v>
      </c>
      <c r="Z10" s="38"/>
      <c r="AA10" s="38"/>
      <c r="AB10" s="38"/>
      <c r="AC10" s="168">
        <f t="shared" si="6"/>
        <v>0</v>
      </c>
      <c r="AD10" s="171">
        <f t="shared" si="7"/>
        <v>0</v>
      </c>
    </row>
    <row r="11" spans="1:30" x14ac:dyDescent="0.25">
      <c r="A11" s="6"/>
      <c r="B11" s="64" t="s">
        <v>186</v>
      </c>
      <c r="C11" s="7"/>
      <c r="D11" s="38"/>
      <c r="E11" s="38"/>
      <c r="F11" s="38"/>
      <c r="G11" s="38"/>
      <c r="H11" s="38"/>
      <c r="I11" s="352">
        <f t="shared" si="0"/>
        <v>0</v>
      </c>
      <c r="J11" s="38"/>
      <c r="K11" s="38"/>
      <c r="L11" s="38"/>
      <c r="M11" s="38"/>
      <c r="N11" s="38"/>
      <c r="O11" s="38"/>
      <c r="P11" s="38">
        <f t="shared" si="1"/>
        <v>0</v>
      </c>
      <c r="Q11" s="38">
        <f t="shared" si="2"/>
        <v>0</v>
      </c>
      <c r="R11" s="166">
        <f t="shared" si="3"/>
        <v>0</v>
      </c>
      <c r="S11" s="38"/>
      <c r="T11" s="38"/>
      <c r="U11" s="206">
        <f t="shared" si="4"/>
        <v>0</v>
      </c>
      <c r="V11" s="38"/>
      <c r="W11" s="38"/>
      <c r="X11" s="38"/>
      <c r="Y11" s="370">
        <f t="shared" si="5"/>
        <v>0</v>
      </c>
      <c r="Z11" s="38"/>
      <c r="AA11" s="38"/>
      <c r="AB11" s="38"/>
      <c r="AC11" s="168">
        <f t="shared" si="6"/>
        <v>0</v>
      </c>
      <c r="AD11" s="171">
        <f t="shared" si="7"/>
        <v>0</v>
      </c>
    </row>
    <row r="12" spans="1:30" x14ac:dyDescent="0.25">
      <c r="A12" s="15">
        <v>5</v>
      </c>
      <c r="B12" s="16" t="s">
        <v>44</v>
      </c>
      <c r="C12" s="17" t="s">
        <v>12</v>
      </c>
      <c r="D12" s="38"/>
      <c r="E12" s="38"/>
      <c r="F12" s="38"/>
      <c r="G12" s="38"/>
      <c r="H12" s="38"/>
      <c r="I12" s="352">
        <f t="shared" si="0"/>
        <v>0</v>
      </c>
      <c r="J12" s="38"/>
      <c r="K12" s="38"/>
      <c r="L12" s="38"/>
      <c r="M12" s="38"/>
      <c r="N12" s="38"/>
      <c r="O12" s="38"/>
      <c r="P12" s="38">
        <f t="shared" si="1"/>
        <v>0</v>
      </c>
      <c r="Q12" s="38">
        <f t="shared" si="2"/>
        <v>0</v>
      </c>
      <c r="R12" s="166">
        <f t="shared" si="3"/>
        <v>0</v>
      </c>
      <c r="S12" s="38"/>
      <c r="T12" s="38"/>
      <c r="U12" s="206">
        <f t="shared" si="4"/>
        <v>0</v>
      </c>
      <c r="V12" s="38">
        <v>7.4999999999999997E-2</v>
      </c>
      <c r="W12" s="38"/>
      <c r="X12" s="38"/>
      <c r="Y12" s="370">
        <f t="shared" si="5"/>
        <v>0</v>
      </c>
      <c r="Z12" s="38"/>
      <c r="AA12" s="38"/>
      <c r="AB12" s="38"/>
      <c r="AC12" s="168">
        <f t="shared" si="6"/>
        <v>0</v>
      </c>
      <c r="AD12" s="171">
        <f t="shared" si="7"/>
        <v>0</v>
      </c>
    </row>
    <row r="13" spans="1:30" x14ac:dyDescent="0.25">
      <c r="A13" s="15">
        <v>6</v>
      </c>
      <c r="B13" s="16" t="s">
        <v>49</v>
      </c>
      <c r="C13" s="17" t="s">
        <v>12</v>
      </c>
      <c r="D13" s="38"/>
      <c r="E13" s="38"/>
      <c r="F13" s="38"/>
      <c r="G13" s="38"/>
      <c r="H13" s="38"/>
      <c r="I13" s="352">
        <f t="shared" si="0"/>
        <v>0</v>
      </c>
      <c r="J13" s="38"/>
      <c r="K13" s="38"/>
      <c r="L13" s="38"/>
      <c r="M13" s="38"/>
      <c r="N13" s="38"/>
      <c r="O13" s="38"/>
      <c r="P13" s="38">
        <f t="shared" si="1"/>
        <v>0</v>
      </c>
      <c r="Q13" s="38">
        <f t="shared" si="2"/>
        <v>0</v>
      </c>
      <c r="R13" s="166">
        <f t="shared" si="3"/>
        <v>0</v>
      </c>
      <c r="S13" s="38"/>
      <c r="T13" s="38"/>
      <c r="U13" s="206">
        <f t="shared" si="4"/>
        <v>0</v>
      </c>
      <c r="V13" s="38"/>
      <c r="W13" s="38"/>
      <c r="X13" s="38"/>
      <c r="Y13" s="370">
        <f t="shared" si="5"/>
        <v>0</v>
      </c>
      <c r="Z13" s="38"/>
      <c r="AA13" s="38"/>
      <c r="AB13" s="38"/>
      <c r="AC13" s="168">
        <f t="shared" si="6"/>
        <v>0</v>
      </c>
      <c r="AD13" s="171">
        <f t="shared" si="7"/>
        <v>0</v>
      </c>
    </row>
    <row r="14" spans="1:30" x14ac:dyDescent="0.25">
      <c r="A14" s="15">
        <v>7</v>
      </c>
      <c r="B14" s="16" t="s">
        <v>50</v>
      </c>
      <c r="C14" s="17" t="s">
        <v>12</v>
      </c>
      <c r="D14" s="38"/>
      <c r="E14" s="435">
        <v>9.3699999999999999E-3</v>
      </c>
      <c r="F14" s="38"/>
      <c r="G14" s="38"/>
      <c r="H14" s="38"/>
      <c r="I14" s="352">
        <f t="shared" si="0"/>
        <v>9.3699999999999999E-3</v>
      </c>
      <c r="J14" s="38"/>
      <c r="K14" s="435">
        <v>9.3699999999999999E-3</v>
      </c>
      <c r="L14" s="38"/>
      <c r="M14" s="38"/>
      <c r="N14" s="38"/>
      <c r="O14" s="38"/>
      <c r="P14" s="38">
        <f t="shared" si="1"/>
        <v>9.3699999999999999E-3</v>
      </c>
      <c r="Q14" s="38">
        <f t="shared" si="2"/>
        <v>0</v>
      </c>
      <c r="R14" s="166">
        <f t="shared" si="3"/>
        <v>9.3699999999999999E-3</v>
      </c>
      <c r="S14" s="38"/>
      <c r="T14" s="38"/>
      <c r="U14" s="206">
        <f t="shared" si="4"/>
        <v>0</v>
      </c>
      <c r="V14" s="38"/>
      <c r="W14" s="38"/>
      <c r="X14" s="38"/>
      <c r="Y14" s="370">
        <f t="shared" si="5"/>
        <v>0</v>
      </c>
      <c r="Z14" s="38"/>
      <c r="AA14" s="38"/>
      <c r="AB14" s="38"/>
      <c r="AC14" s="168">
        <f t="shared" si="6"/>
        <v>0</v>
      </c>
      <c r="AD14" s="171">
        <f t="shared" si="7"/>
        <v>1.874E-2</v>
      </c>
    </row>
    <row r="15" spans="1:30" x14ac:dyDescent="0.25">
      <c r="A15" s="15">
        <v>8</v>
      </c>
      <c r="B15" s="16" t="s">
        <v>48</v>
      </c>
      <c r="C15" s="17" t="s">
        <v>12</v>
      </c>
      <c r="D15" s="38"/>
      <c r="E15" s="38"/>
      <c r="F15" s="38"/>
      <c r="G15" s="38"/>
      <c r="H15" s="38"/>
      <c r="I15" s="352">
        <f t="shared" si="0"/>
        <v>0</v>
      </c>
      <c r="J15" s="38"/>
      <c r="K15" s="38"/>
      <c r="L15" s="38"/>
      <c r="M15" s="38"/>
      <c r="N15" s="38"/>
      <c r="O15" s="38"/>
      <c r="P15" s="38">
        <f t="shared" si="1"/>
        <v>0</v>
      </c>
      <c r="Q15" s="38">
        <f t="shared" si="2"/>
        <v>0</v>
      </c>
      <c r="R15" s="166">
        <f t="shared" si="3"/>
        <v>0</v>
      </c>
      <c r="S15" s="38"/>
      <c r="T15" s="38"/>
      <c r="U15" s="206">
        <f t="shared" si="4"/>
        <v>0</v>
      </c>
      <c r="V15" s="38"/>
      <c r="W15" s="38"/>
      <c r="X15" s="38"/>
      <c r="Y15" s="370">
        <f t="shared" si="5"/>
        <v>0</v>
      </c>
      <c r="Z15" s="38"/>
      <c r="AA15" s="38"/>
      <c r="AB15" s="38"/>
      <c r="AC15" s="168">
        <f t="shared" si="6"/>
        <v>0</v>
      </c>
      <c r="AD15" s="171">
        <f t="shared" si="7"/>
        <v>0</v>
      </c>
    </row>
    <row r="16" spans="1:30" x14ac:dyDescent="0.25">
      <c r="A16" s="15">
        <v>9</v>
      </c>
      <c r="B16" s="16" t="s">
        <v>46</v>
      </c>
      <c r="C16" s="17" t="s">
        <v>12</v>
      </c>
      <c r="D16" s="38"/>
      <c r="E16" s="38"/>
      <c r="F16" s="38"/>
      <c r="G16" s="38"/>
      <c r="H16" s="38"/>
      <c r="I16" s="352">
        <f t="shared" si="0"/>
        <v>0</v>
      </c>
      <c r="J16" s="38"/>
      <c r="K16" s="38"/>
      <c r="L16" s="38"/>
      <c r="M16" s="38"/>
      <c r="N16" s="38"/>
      <c r="O16" s="38"/>
      <c r="P16" s="38">
        <f t="shared" si="1"/>
        <v>0</v>
      </c>
      <c r="Q16" s="38">
        <f t="shared" si="2"/>
        <v>0</v>
      </c>
      <c r="R16" s="166">
        <f t="shared" si="3"/>
        <v>0</v>
      </c>
      <c r="S16" s="38"/>
      <c r="T16" s="38"/>
      <c r="U16" s="206">
        <f t="shared" si="4"/>
        <v>0</v>
      </c>
      <c r="V16" s="38"/>
      <c r="W16" s="38"/>
      <c r="X16" s="38"/>
      <c r="Y16" s="370">
        <f t="shared" si="5"/>
        <v>0</v>
      </c>
      <c r="Z16" s="38"/>
      <c r="AA16" s="38"/>
      <c r="AB16" s="38"/>
      <c r="AC16" s="168">
        <f t="shared" si="6"/>
        <v>0</v>
      </c>
      <c r="AD16" s="171">
        <f t="shared" si="7"/>
        <v>0</v>
      </c>
    </row>
    <row r="17" spans="1:30" x14ac:dyDescent="0.25">
      <c r="A17" s="15">
        <v>10</v>
      </c>
      <c r="B17" s="16" t="s">
        <v>101</v>
      </c>
      <c r="C17" s="17" t="s">
        <v>12</v>
      </c>
      <c r="D17" s="38"/>
      <c r="E17" s="38"/>
      <c r="F17" s="38"/>
      <c r="G17" s="38"/>
      <c r="H17" s="38"/>
      <c r="I17" s="352">
        <f t="shared" si="0"/>
        <v>0</v>
      </c>
      <c r="J17" s="38"/>
      <c r="K17" s="38"/>
      <c r="L17" s="38"/>
      <c r="M17" s="38"/>
      <c r="N17" s="38"/>
      <c r="O17" s="38"/>
      <c r="P17" s="38">
        <f t="shared" si="1"/>
        <v>0</v>
      </c>
      <c r="Q17" s="38">
        <f t="shared" si="2"/>
        <v>0</v>
      </c>
      <c r="R17" s="166">
        <f t="shared" si="3"/>
        <v>0</v>
      </c>
      <c r="S17" s="38"/>
      <c r="T17" s="38"/>
      <c r="U17" s="206">
        <f t="shared" si="4"/>
        <v>0</v>
      </c>
      <c r="V17" s="38"/>
      <c r="W17" s="38"/>
      <c r="X17" s="38"/>
      <c r="Y17" s="370">
        <f t="shared" si="5"/>
        <v>0</v>
      </c>
      <c r="Z17" s="38"/>
      <c r="AA17" s="38"/>
      <c r="AB17" s="38"/>
      <c r="AC17" s="168">
        <f t="shared" si="6"/>
        <v>0</v>
      </c>
      <c r="AD17" s="171">
        <f t="shared" si="7"/>
        <v>0</v>
      </c>
    </row>
    <row r="18" spans="1:30" x14ac:dyDescent="0.25">
      <c r="A18" s="15">
        <v>11</v>
      </c>
      <c r="B18" s="16" t="s">
        <v>47</v>
      </c>
      <c r="C18" s="17" t="s">
        <v>12</v>
      </c>
      <c r="D18" s="38"/>
      <c r="E18" s="38"/>
      <c r="F18" s="38"/>
      <c r="G18" s="38"/>
      <c r="H18" s="38"/>
      <c r="I18" s="352">
        <f t="shared" si="0"/>
        <v>0</v>
      </c>
      <c r="J18" s="38"/>
      <c r="K18" s="38"/>
      <c r="L18" s="38"/>
      <c r="M18" s="38"/>
      <c r="N18" s="38"/>
      <c r="O18" s="38"/>
      <c r="P18" s="38">
        <f t="shared" si="1"/>
        <v>0</v>
      </c>
      <c r="Q18" s="38">
        <f t="shared" si="2"/>
        <v>0</v>
      </c>
      <c r="R18" s="166">
        <f t="shared" si="3"/>
        <v>0</v>
      </c>
      <c r="S18" s="38"/>
      <c r="T18" s="38"/>
      <c r="U18" s="206">
        <f t="shared" si="4"/>
        <v>0</v>
      </c>
      <c r="V18" s="38"/>
      <c r="W18" s="38"/>
      <c r="X18" s="38"/>
      <c r="Y18" s="370">
        <f t="shared" si="5"/>
        <v>0</v>
      </c>
      <c r="Z18" s="38"/>
      <c r="AA18" s="38"/>
      <c r="AB18" s="38"/>
      <c r="AC18" s="168">
        <f t="shared" si="6"/>
        <v>0</v>
      </c>
      <c r="AD18" s="171">
        <f t="shared" si="7"/>
        <v>0</v>
      </c>
    </row>
    <row r="19" spans="1:30" x14ac:dyDescent="0.25">
      <c r="A19" s="15">
        <v>12</v>
      </c>
      <c r="B19" s="54" t="s">
        <v>167</v>
      </c>
      <c r="C19" s="17" t="s">
        <v>12</v>
      </c>
      <c r="D19" s="38"/>
      <c r="E19" s="38"/>
      <c r="F19" s="38"/>
      <c r="G19" s="38"/>
      <c r="H19" s="38"/>
      <c r="I19" s="352">
        <f t="shared" si="0"/>
        <v>0</v>
      </c>
      <c r="J19" s="38"/>
      <c r="K19" s="38"/>
      <c r="L19" s="38"/>
      <c r="M19" s="38"/>
      <c r="N19" s="38"/>
      <c r="O19" s="38"/>
      <c r="P19" s="38">
        <f t="shared" si="1"/>
        <v>0</v>
      </c>
      <c r="Q19" s="38">
        <f t="shared" si="2"/>
        <v>0</v>
      </c>
      <c r="R19" s="166">
        <f t="shared" si="3"/>
        <v>0</v>
      </c>
      <c r="S19" s="38"/>
      <c r="T19" s="38"/>
      <c r="U19" s="206">
        <f t="shared" si="4"/>
        <v>0</v>
      </c>
      <c r="V19" s="38"/>
      <c r="W19" s="38"/>
      <c r="X19" s="38"/>
      <c r="Y19" s="370">
        <f t="shared" si="5"/>
        <v>0</v>
      </c>
      <c r="Z19" s="38"/>
      <c r="AA19" s="38"/>
      <c r="AB19" s="38"/>
      <c r="AC19" s="168">
        <f t="shared" si="6"/>
        <v>0</v>
      </c>
      <c r="AD19" s="171">
        <f t="shared" si="7"/>
        <v>0</v>
      </c>
    </row>
    <row r="20" spans="1:30" x14ac:dyDescent="0.25">
      <c r="A20" s="6"/>
      <c r="B20" s="64" t="s">
        <v>40</v>
      </c>
      <c r="C20" s="52"/>
      <c r="D20" s="145"/>
      <c r="E20" s="145"/>
      <c r="F20" s="145"/>
      <c r="G20" s="147"/>
      <c r="H20" s="147"/>
      <c r="I20" s="352">
        <f t="shared" si="0"/>
        <v>0</v>
      </c>
      <c r="J20" s="145"/>
      <c r="K20" s="145"/>
      <c r="L20" s="145"/>
      <c r="M20" s="147"/>
      <c r="N20" s="147"/>
      <c r="O20" s="147"/>
      <c r="P20" s="38">
        <f t="shared" si="1"/>
        <v>0</v>
      </c>
      <c r="Q20" s="38">
        <f t="shared" si="2"/>
        <v>0</v>
      </c>
      <c r="R20" s="166">
        <f t="shared" si="3"/>
        <v>0</v>
      </c>
      <c r="S20" s="147"/>
      <c r="T20" s="147"/>
      <c r="U20" s="206">
        <f t="shared" si="4"/>
        <v>0</v>
      </c>
      <c r="V20" s="147"/>
      <c r="W20" s="147"/>
      <c r="X20" s="147"/>
      <c r="Y20" s="370">
        <f t="shared" si="5"/>
        <v>0</v>
      </c>
      <c r="Z20" s="147"/>
      <c r="AA20" s="38"/>
      <c r="AB20" s="147"/>
      <c r="AC20" s="168">
        <f t="shared" si="6"/>
        <v>0</v>
      </c>
      <c r="AD20" s="171">
        <f t="shared" si="7"/>
        <v>0</v>
      </c>
    </row>
    <row r="21" spans="1:30" x14ac:dyDescent="0.25">
      <c r="A21" s="15">
        <v>13</v>
      </c>
      <c r="B21" s="16" t="s">
        <v>41</v>
      </c>
      <c r="C21" s="17" t="s">
        <v>12</v>
      </c>
      <c r="D21" s="38"/>
      <c r="E21" s="435">
        <v>5.0000000000000001E-3</v>
      </c>
      <c r="F21" s="38"/>
      <c r="G21" s="38"/>
      <c r="H21" s="38"/>
      <c r="I21" s="352">
        <f t="shared" si="0"/>
        <v>5.0000000000000001E-3</v>
      </c>
      <c r="J21" s="38"/>
      <c r="K21" s="435">
        <v>5.0000000000000001E-3</v>
      </c>
      <c r="L21" s="38"/>
      <c r="M21" s="38"/>
      <c r="N21" s="38"/>
      <c r="O21" s="38"/>
      <c r="P21" s="38">
        <f t="shared" si="1"/>
        <v>5.0000000000000001E-3</v>
      </c>
      <c r="Q21" s="38">
        <f t="shared" si="2"/>
        <v>0</v>
      </c>
      <c r="R21" s="166">
        <f t="shared" si="3"/>
        <v>5.0000000000000001E-3</v>
      </c>
      <c r="S21" s="38"/>
      <c r="T21" s="38"/>
      <c r="U21" s="206">
        <f t="shared" si="4"/>
        <v>0</v>
      </c>
      <c r="V21" s="38"/>
      <c r="W21" s="38"/>
      <c r="X21" s="38"/>
      <c r="Y21" s="370">
        <f t="shared" si="5"/>
        <v>0</v>
      </c>
      <c r="Z21" s="168">
        <f>5/1000</f>
        <v>5.0000000000000001E-3</v>
      </c>
      <c r="AA21" s="38"/>
      <c r="AB21" s="38"/>
      <c r="AC21" s="168">
        <f t="shared" si="6"/>
        <v>5.0000000000000001E-3</v>
      </c>
      <c r="AD21" s="171">
        <f t="shared" si="7"/>
        <v>1.4999999999999999E-2</v>
      </c>
    </row>
    <row r="22" spans="1:30" x14ac:dyDescent="0.25">
      <c r="A22" s="15">
        <v>14</v>
      </c>
      <c r="B22" s="16" t="s">
        <v>42</v>
      </c>
      <c r="C22" s="17" t="s">
        <v>12</v>
      </c>
      <c r="D22" s="38"/>
      <c r="E22" s="38"/>
      <c r="F22" s="38"/>
      <c r="G22" s="38"/>
      <c r="H22" s="38"/>
      <c r="I22" s="352">
        <f t="shared" si="0"/>
        <v>0</v>
      </c>
      <c r="J22" s="38"/>
      <c r="K22" s="38"/>
      <c r="L22" s="38"/>
      <c r="M22" s="38"/>
      <c r="N22" s="38"/>
      <c r="O22" s="38"/>
      <c r="P22" s="38">
        <f t="shared" si="1"/>
        <v>0</v>
      </c>
      <c r="Q22" s="38">
        <f t="shared" si="2"/>
        <v>0</v>
      </c>
      <c r="R22" s="166">
        <f t="shared" si="3"/>
        <v>0</v>
      </c>
      <c r="S22" s="38"/>
      <c r="T22" s="38"/>
      <c r="U22" s="206">
        <f t="shared" si="4"/>
        <v>0</v>
      </c>
      <c r="V22" s="167">
        <v>3.0000000000000001E-3</v>
      </c>
      <c r="W22" s="38"/>
      <c r="X22" s="38"/>
      <c r="Y22" s="370">
        <f t="shared" si="5"/>
        <v>0</v>
      </c>
      <c r="Z22" s="38"/>
      <c r="AA22" s="38"/>
      <c r="AB22" s="38"/>
      <c r="AC22" s="168">
        <f t="shared" si="6"/>
        <v>0</v>
      </c>
      <c r="AD22" s="171">
        <f t="shared" si="7"/>
        <v>0</v>
      </c>
    </row>
    <row r="23" spans="1:30" x14ac:dyDescent="0.25">
      <c r="A23" s="15">
        <v>15</v>
      </c>
      <c r="B23" s="16" t="s">
        <v>43</v>
      </c>
      <c r="C23" s="17" t="s">
        <v>12</v>
      </c>
      <c r="D23" s="38"/>
      <c r="E23" s="38"/>
      <c r="F23" s="38"/>
      <c r="G23" s="38"/>
      <c r="H23" s="38"/>
      <c r="I23" s="352">
        <f t="shared" si="0"/>
        <v>0</v>
      </c>
      <c r="J23" s="38"/>
      <c r="K23" s="38"/>
      <c r="L23" s="38"/>
      <c r="M23" s="38"/>
      <c r="N23" s="38"/>
      <c r="O23" s="38"/>
      <c r="P23" s="38">
        <f t="shared" si="1"/>
        <v>0</v>
      </c>
      <c r="Q23" s="38">
        <f t="shared" si="2"/>
        <v>0</v>
      </c>
      <c r="R23" s="166">
        <f t="shared" si="3"/>
        <v>0</v>
      </c>
      <c r="S23" s="38"/>
      <c r="T23" s="38"/>
      <c r="U23" s="206">
        <f t="shared" si="4"/>
        <v>0</v>
      </c>
      <c r="V23" s="38"/>
      <c r="W23" s="38"/>
      <c r="X23" s="38"/>
      <c r="Y23" s="370">
        <f t="shared" si="5"/>
        <v>0</v>
      </c>
      <c r="Z23" s="38"/>
      <c r="AA23" s="38"/>
      <c r="AB23" s="38"/>
      <c r="AC23" s="168">
        <f t="shared" si="6"/>
        <v>0</v>
      </c>
      <c r="AD23" s="171">
        <f t="shared" si="7"/>
        <v>0</v>
      </c>
    </row>
    <row r="24" spans="1:30" ht="14.25" customHeight="1" x14ac:dyDescent="0.25">
      <c r="A24" s="6"/>
      <c r="B24" s="64" t="s">
        <v>15</v>
      </c>
      <c r="C24" s="52"/>
      <c r="D24" s="145"/>
      <c r="E24" s="145"/>
      <c r="F24" s="145"/>
      <c r="G24" s="147"/>
      <c r="H24" s="147"/>
      <c r="I24" s="352">
        <f t="shared" si="0"/>
        <v>0</v>
      </c>
      <c r="J24" s="145"/>
      <c r="K24" s="145"/>
      <c r="L24" s="145"/>
      <c r="M24" s="147"/>
      <c r="N24" s="147"/>
      <c r="O24" s="147"/>
      <c r="P24" s="38">
        <f t="shared" si="1"/>
        <v>0</v>
      </c>
      <c r="Q24" s="38">
        <f t="shared" si="2"/>
        <v>0</v>
      </c>
      <c r="R24" s="166">
        <f t="shared" si="3"/>
        <v>0</v>
      </c>
      <c r="S24" s="147"/>
      <c r="T24" s="147"/>
      <c r="U24" s="206">
        <f t="shared" si="4"/>
        <v>0</v>
      </c>
      <c r="V24" s="147"/>
      <c r="W24" s="147"/>
      <c r="X24" s="147"/>
      <c r="Y24" s="370">
        <f t="shared" si="5"/>
        <v>0</v>
      </c>
      <c r="Z24" s="147"/>
      <c r="AA24" s="38"/>
      <c r="AB24" s="147"/>
      <c r="AC24" s="168">
        <f t="shared" si="6"/>
        <v>0</v>
      </c>
      <c r="AD24" s="171">
        <f t="shared" si="7"/>
        <v>0</v>
      </c>
    </row>
    <row r="25" spans="1:30" ht="14.25" customHeight="1" x14ac:dyDescent="0.25">
      <c r="A25" s="15">
        <v>16</v>
      </c>
      <c r="B25" s="19" t="s">
        <v>16</v>
      </c>
      <c r="C25" s="20" t="s">
        <v>12</v>
      </c>
      <c r="D25" s="38"/>
      <c r="E25" s="38"/>
      <c r="F25" s="38"/>
      <c r="G25" s="38"/>
      <c r="H25" s="38"/>
      <c r="I25" s="352">
        <f t="shared" si="0"/>
        <v>0</v>
      </c>
      <c r="J25" s="38"/>
      <c r="K25" s="38"/>
      <c r="L25" s="38"/>
      <c r="M25" s="38"/>
      <c r="N25" s="38"/>
      <c r="O25" s="38"/>
      <c r="P25" s="38">
        <f t="shared" si="1"/>
        <v>0</v>
      </c>
      <c r="Q25" s="38">
        <f t="shared" si="2"/>
        <v>0</v>
      </c>
      <c r="R25" s="166">
        <f t="shared" si="3"/>
        <v>0</v>
      </c>
      <c r="S25" s="38"/>
      <c r="T25" s="38"/>
      <c r="U25" s="206">
        <f t="shared" si="4"/>
        <v>0</v>
      </c>
      <c r="V25" s="38"/>
      <c r="W25" s="38"/>
      <c r="X25" s="38"/>
      <c r="Y25" s="370">
        <f t="shared" si="5"/>
        <v>0</v>
      </c>
      <c r="Z25" s="38"/>
      <c r="AA25" s="38"/>
      <c r="AB25" s="38"/>
      <c r="AC25" s="168">
        <f t="shared" si="6"/>
        <v>0</v>
      </c>
      <c r="AD25" s="171">
        <f t="shared" si="7"/>
        <v>0</v>
      </c>
    </row>
    <row r="26" spans="1:30" ht="14.25" customHeight="1" x14ac:dyDescent="0.25">
      <c r="A26" s="15">
        <v>17</v>
      </c>
      <c r="B26" s="20" t="s">
        <v>238</v>
      </c>
      <c r="C26" s="20" t="s">
        <v>12</v>
      </c>
      <c r="D26" s="38"/>
      <c r="E26" s="435">
        <v>6.5629999999999994E-2</v>
      </c>
      <c r="F26" s="38"/>
      <c r="G26" s="38"/>
      <c r="H26" s="38"/>
      <c r="I26" s="352">
        <f t="shared" si="0"/>
        <v>6.5629999999999994E-2</v>
      </c>
      <c r="J26" s="38"/>
      <c r="K26" s="435">
        <v>6.5629999999999994E-2</v>
      </c>
      <c r="L26" s="38"/>
      <c r="M26" s="38"/>
      <c r="N26" s="38"/>
      <c r="O26" s="38"/>
      <c r="P26" s="38">
        <f t="shared" si="1"/>
        <v>6.5629999999999994E-2</v>
      </c>
      <c r="Q26" s="38">
        <f t="shared" si="2"/>
        <v>0</v>
      </c>
      <c r="R26" s="166">
        <f t="shared" si="3"/>
        <v>6.5629999999999994E-2</v>
      </c>
      <c r="S26" s="38"/>
      <c r="T26" s="38"/>
      <c r="U26" s="206">
        <f t="shared" si="4"/>
        <v>0</v>
      </c>
      <c r="V26" s="38"/>
      <c r="W26" s="38"/>
      <c r="X26" s="38"/>
      <c r="Y26" s="370">
        <f t="shared" si="5"/>
        <v>0</v>
      </c>
      <c r="Z26" s="38"/>
      <c r="AA26" s="38"/>
      <c r="AB26" s="38"/>
      <c r="AC26" s="168">
        <f t="shared" si="6"/>
        <v>0</v>
      </c>
      <c r="AD26" s="171">
        <f t="shared" si="7"/>
        <v>0.13125999999999999</v>
      </c>
    </row>
    <row r="27" spans="1:30" ht="14.25" customHeight="1" x14ac:dyDescent="0.25">
      <c r="A27" s="15">
        <v>18</v>
      </c>
      <c r="B27" s="16" t="s">
        <v>17</v>
      </c>
      <c r="C27" s="17" t="s">
        <v>12</v>
      </c>
      <c r="D27" s="38"/>
      <c r="E27" s="38"/>
      <c r="F27" s="38"/>
      <c r="G27" s="38"/>
      <c r="H27" s="38"/>
      <c r="I27" s="352">
        <f t="shared" si="0"/>
        <v>0</v>
      </c>
      <c r="J27" s="38"/>
      <c r="K27" s="38"/>
      <c r="L27" s="38"/>
      <c r="M27" s="38"/>
      <c r="N27" s="38"/>
      <c r="O27" s="38"/>
      <c r="P27" s="38">
        <f t="shared" si="1"/>
        <v>0</v>
      </c>
      <c r="Q27" s="38">
        <f t="shared" si="2"/>
        <v>0</v>
      </c>
      <c r="R27" s="166">
        <f t="shared" si="3"/>
        <v>0</v>
      </c>
      <c r="S27" s="38"/>
      <c r="T27" s="38"/>
      <c r="U27" s="206">
        <f t="shared" si="4"/>
        <v>0</v>
      </c>
      <c r="V27" s="38"/>
      <c r="W27" s="38"/>
      <c r="X27" s="38"/>
      <c r="Y27" s="370">
        <f t="shared" si="5"/>
        <v>0</v>
      </c>
      <c r="Z27" s="38"/>
      <c r="AA27" s="38"/>
      <c r="AB27" s="38"/>
      <c r="AC27" s="168">
        <f t="shared" si="6"/>
        <v>0</v>
      </c>
      <c r="AD27" s="171">
        <f t="shared" si="7"/>
        <v>0</v>
      </c>
    </row>
    <row r="28" spans="1:30" ht="14.25" customHeight="1" x14ac:dyDescent="0.25">
      <c r="A28" s="15">
        <v>19</v>
      </c>
      <c r="B28" s="16" t="s">
        <v>93</v>
      </c>
      <c r="C28" s="17" t="s">
        <v>12</v>
      </c>
      <c r="D28" s="38"/>
      <c r="E28" s="38"/>
      <c r="F28" s="38"/>
      <c r="G28" s="38"/>
      <c r="H28" s="38"/>
      <c r="I28" s="352">
        <f t="shared" si="0"/>
        <v>0</v>
      </c>
      <c r="J28" s="38"/>
      <c r="K28" s="38"/>
      <c r="L28" s="38"/>
      <c r="M28" s="38"/>
      <c r="N28" s="38"/>
      <c r="O28" s="38"/>
      <c r="P28" s="38">
        <f t="shared" si="1"/>
        <v>0</v>
      </c>
      <c r="Q28" s="38">
        <f t="shared" si="2"/>
        <v>0</v>
      </c>
      <c r="R28" s="166">
        <f t="shared" si="3"/>
        <v>0</v>
      </c>
      <c r="S28" s="38"/>
      <c r="T28" s="38"/>
      <c r="U28" s="206">
        <f t="shared" si="4"/>
        <v>0</v>
      </c>
      <c r="V28" s="38"/>
      <c r="W28" s="38"/>
      <c r="X28" s="38"/>
      <c r="Y28" s="370">
        <f t="shared" si="5"/>
        <v>0</v>
      </c>
      <c r="Z28" s="38"/>
      <c r="AA28" s="38"/>
      <c r="AB28" s="38"/>
      <c r="AC28" s="168">
        <f t="shared" si="6"/>
        <v>0</v>
      </c>
      <c r="AD28" s="171">
        <f t="shared" si="7"/>
        <v>0</v>
      </c>
    </row>
    <row r="29" spans="1:30" ht="14.25" customHeight="1" x14ac:dyDescent="0.25">
      <c r="A29" s="15">
        <v>20</v>
      </c>
      <c r="B29" s="16" t="s">
        <v>94</v>
      </c>
      <c r="C29" s="17" t="s">
        <v>12</v>
      </c>
      <c r="D29" s="38"/>
      <c r="E29" s="38"/>
      <c r="F29" s="38"/>
      <c r="G29" s="38"/>
      <c r="H29" s="38"/>
      <c r="I29" s="352">
        <f t="shared" si="0"/>
        <v>0</v>
      </c>
      <c r="J29" s="38"/>
      <c r="K29" s="38"/>
      <c r="L29" s="38"/>
      <c r="M29" s="38"/>
      <c r="N29" s="38"/>
      <c r="O29" s="38"/>
      <c r="P29" s="38">
        <f t="shared" si="1"/>
        <v>0</v>
      </c>
      <c r="Q29" s="38">
        <f t="shared" si="2"/>
        <v>0</v>
      </c>
      <c r="R29" s="166">
        <f t="shared" si="3"/>
        <v>0</v>
      </c>
      <c r="S29" s="38"/>
      <c r="T29" s="38"/>
      <c r="U29" s="206">
        <f t="shared" si="4"/>
        <v>0</v>
      </c>
      <c r="V29" s="38"/>
      <c r="W29" s="38"/>
      <c r="X29" s="38"/>
      <c r="Y29" s="370">
        <f t="shared" si="5"/>
        <v>0</v>
      </c>
      <c r="Z29" s="38"/>
      <c r="AA29" s="38"/>
      <c r="AB29" s="38"/>
      <c r="AC29" s="168">
        <f t="shared" si="6"/>
        <v>0</v>
      </c>
      <c r="AD29" s="171">
        <f t="shared" si="7"/>
        <v>0</v>
      </c>
    </row>
    <row r="30" spans="1:30" ht="14.25" customHeight="1" x14ac:dyDescent="0.25">
      <c r="A30" s="15">
        <v>21</v>
      </c>
      <c r="B30" s="16" t="s">
        <v>227</v>
      </c>
      <c r="C30" s="17" t="s">
        <v>12</v>
      </c>
      <c r="D30" s="38"/>
      <c r="E30" s="38"/>
      <c r="F30" s="38"/>
      <c r="G30" s="38"/>
      <c r="H30" s="38"/>
      <c r="I30" s="352">
        <f t="shared" si="0"/>
        <v>0</v>
      </c>
      <c r="J30" s="38"/>
      <c r="K30" s="38"/>
      <c r="L30" s="38"/>
      <c r="M30" s="38"/>
      <c r="N30" s="38"/>
      <c r="O30" s="38"/>
      <c r="P30" s="38">
        <f t="shared" si="1"/>
        <v>0</v>
      </c>
      <c r="Q30" s="38">
        <f t="shared" si="2"/>
        <v>0</v>
      </c>
      <c r="R30" s="166">
        <f t="shared" si="3"/>
        <v>0</v>
      </c>
      <c r="S30" s="38"/>
      <c r="T30" s="38"/>
      <c r="U30" s="206">
        <f t="shared" si="4"/>
        <v>0</v>
      </c>
      <c r="V30" s="38"/>
      <c r="W30" s="38"/>
      <c r="X30" s="38"/>
      <c r="Y30" s="370">
        <f t="shared" si="5"/>
        <v>0</v>
      </c>
      <c r="Z30" s="38"/>
      <c r="AA30" s="38"/>
      <c r="AB30" s="38"/>
      <c r="AC30" s="168">
        <f t="shared" si="6"/>
        <v>0</v>
      </c>
      <c r="AD30" s="171">
        <f t="shared" si="7"/>
        <v>0</v>
      </c>
    </row>
    <row r="31" spans="1:30" ht="14.25" customHeight="1" x14ac:dyDescent="0.25">
      <c r="A31" s="15">
        <v>22</v>
      </c>
      <c r="B31" s="19" t="s">
        <v>18</v>
      </c>
      <c r="C31" s="20" t="s">
        <v>12</v>
      </c>
      <c r="D31" s="38"/>
      <c r="E31" s="38"/>
      <c r="F31" s="38"/>
      <c r="G31" s="38"/>
      <c r="H31" s="38"/>
      <c r="I31" s="352">
        <f t="shared" si="0"/>
        <v>0</v>
      </c>
      <c r="J31" s="38"/>
      <c r="K31" s="38"/>
      <c r="L31" s="38"/>
      <c r="M31" s="38"/>
      <c r="N31" s="38"/>
      <c r="O31" s="38"/>
      <c r="P31" s="38">
        <f t="shared" si="1"/>
        <v>0</v>
      </c>
      <c r="Q31" s="38">
        <f t="shared" si="2"/>
        <v>0</v>
      </c>
      <c r="R31" s="166">
        <f t="shared" si="3"/>
        <v>0</v>
      </c>
      <c r="S31" s="38"/>
      <c r="T31" s="38"/>
      <c r="U31" s="206">
        <f t="shared" si="4"/>
        <v>0</v>
      </c>
      <c r="V31" s="38"/>
      <c r="W31" s="38"/>
      <c r="X31" s="38"/>
      <c r="Y31" s="370">
        <f t="shared" si="5"/>
        <v>0</v>
      </c>
      <c r="Z31" s="168">
        <f>16.3/1000</f>
        <v>1.6300000000000002E-2</v>
      </c>
      <c r="AA31" s="38"/>
      <c r="AB31" s="38"/>
      <c r="AC31" s="168">
        <f t="shared" si="6"/>
        <v>1.6300000000000002E-2</v>
      </c>
      <c r="AD31" s="171">
        <f t="shared" si="7"/>
        <v>1.6300000000000002E-2</v>
      </c>
    </row>
    <row r="32" spans="1:30" ht="14.25" customHeight="1" x14ac:dyDescent="0.25">
      <c r="A32" s="15">
        <v>23</v>
      </c>
      <c r="B32" s="16" t="s">
        <v>188</v>
      </c>
      <c r="C32" s="17" t="s">
        <v>12</v>
      </c>
      <c r="D32" s="38"/>
      <c r="E32" s="38"/>
      <c r="F32" s="38"/>
      <c r="G32" s="38"/>
      <c r="H32" s="38"/>
      <c r="I32" s="352">
        <f t="shared" si="0"/>
        <v>0</v>
      </c>
      <c r="J32" s="38"/>
      <c r="K32" s="38"/>
      <c r="L32" s="38"/>
      <c r="M32" s="38"/>
      <c r="N32" s="38"/>
      <c r="O32" s="38"/>
      <c r="P32" s="38">
        <f t="shared" si="1"/>
        <v>0</v>
      </c>
      <c r="Q32" s="38">
        <f t="shared" si="2"/>
        <v>0</v>
      </c>
      <c r="R32" s="166">
        <f t="shared" si="3"/>
        <v>0</v>
      </c>
      <c r="S32" s="38"/>
      <c r="T32" s="38"/>
      <c r="U32" s="206">
        <f t="shared" si="4"/>
        <v>0</v>
      </c>
      <c r="V32" s="38"/>
      <c r="W32" s="38"/>
      <c r="X32" s="38"/>
      <c r="Y32" s="370">
        <f t="shared" si="5"/>
        <v>0</v>
      </c>
      <c r="Z32" s="38"/>
      <c r="AA32" s="38"/>
      <c r="AB32" s="38"/>
      <c r="AC32" s="168">
        <f t="shared" si="6"/>
        <v>0</v>
      </c>
      <c r="AD32" s="171">
        <f t="shared" si="7"/>
        <v>0</v>
      </c>
    </row>
    <row r="33" spans="1:30" ht="14.25" customHeight="1" x14ac:dyDescent="0.25">
      <c r="A33" s="15">
        <v>24</v>
      </c>
      <c r="B33" s="23" t="s">
        <v>108</v>
      </c>
      <c r="C33" s="17" t="s">
        <v>12</v>
      </c>
      <c r="D33" s="38"/>
      <c r="E33" s="38"/>
      <c r="F33" s="38"/>
      <c r="G33" s="38"/>
      <c r="H33" s="38"/>
      <c r="I33" s="352">
        <f t="shared" si="0"/>
        <v>0</v>
      </c>
      <c r="J33" s="38"/>
      <c r="K33" s="38"/>
      <c r="L33" s="38"/>
      <c r="M33" s="38"/>
      <c r="N33" s="38"/>
      <c r="O33" s="38"/>
      <c r="P33" s="38">
        <f t="shared" si="1"/>
        <v>0</v>
      </c>
      <c r="Q33" s="38">
        <f t="shared" si="2"/>
        <v>0</v>
      </c>
      <c r="R33" s="166">
        <f t="shared" si="3"/>
        <v>0</v>
      </c>
      <c r="S33" s="38"/>
      <c r="T33" s="38"/>
      <c r="U33" s="206">
        <f t="shared" si="4"/>
        <v>0</v>
      </c>
      <c r="V33" s="38"/>
      <c r="W33" s="38"/>
      <c r="X33" s="38"/>
      <c r="Y33" s="370">
        <f t="shared" si="5"/>
        <v>0</v>
      </c>
      <c r="Z33" s="38"/>
      <c r="AA33" s="38"/>
      <c r="AB33" s="38"/>
      <c r="AC33" s="168">
        <f t="shared" si="6"/>
        <v>0</v>
      </c>
      <c r="AD33" s="171">
        <f t="shared" si="7"/>
        <v>0</v>
      </c>
    </row>
    <row r="34" spans="1:30" ht="14.25" customHeight="1" x14ac:dyDescent="0.25">
      <c r="A34" s="15">
        <v>25</v>
      </c>
      <c r="B34" s="22" t="s">
        <v>187</v>
      </c>
      <c r="C34" s="17" t="s">
        <v>12</v>
      </c>
      <c r="D34" s="38"/>
      <c r="E34" s="38"/>
      <c r="F34" s="38"/>
      <c r="G34" s="38"/>
      <c r="H34" s="38"/>
      <c r="I34" s="352">
        <f t="shared" si="0"/>
        <v>0</v>
      </c>
      <c r="J34" s="38"/>
      <c r="K34" s="38"/>
      <c r="L34" s="38"/>
      <c r="M34" s="38"/>
      <c r="N34" s="38"/>
      <c r="O34" s="38"/>
      <c r="P34" s="38">
        <f t="shared" si="1"/>
        <v>0</v>
      </c>
      <c r="Q34" s="38">
        <f t="shared" si="2"/>
        <v>0</v>
      </c>
      <c r="R34" s="166">
        <f t="shared" si="3"/>
        <v>0</v>
      </c>
      <c r="S34" s="38"/>
      <c r="T34" s="38"/>
      <c r="U34" s="206">
        <f t="shared" si="4"/>
        <v>0</v>
      </c>
      <c r="V34" s="38"/>
      <c r="W34" s="38"/>
      <c r="X34" s="38"/>
      <c r="Y34" s="370">
        <f t="shared" si="5"/>
        <v>0</v>
      </c>
      <c r="Z34" s="38"/>
      <c r="AA34" s="38"/>
      <c r="AB34" s="38"/>
      <c r="AC34" s="168">
        <f t="shared" si="6"/>
        <v>0</v>
      </c>
      <c r="AD34" s="171">
        <f t="shared" si="7"/>
        <v>0</v>
      </c>
    </row>
    <row r="35" spans="1:30" ht="14.25" customHeight="1" x14ac:dyDescent="0.25">
      <c r="A35" s="15">
        <v>26</v>
      </c>
      <c r="B35" s="22" t="s">
        <v>117</v>
      </c>
      <c r="C35" s="17" t="s">
        <v>12</v>
      </c>
      <c r="D35" s="38"/>
      <c r="E35" s="38"/>
      <c r="F35" s="38"/>
      <c r="G35" s="38"/>
      <c r="H35" s="38"/>
      <c r="I35" s="352">
        <f t="shared" si="0"/>
        <v>0</v>
      </c>
      <c r="J35" s="38"/>
      <c r="K35" s="38"/>
      <c r="L35" s="38"/>
      <c r="M35" s="38"/>
      <c r="N35" s="38"/>
      <c r="O35" s="38"/>
      <c r="P35" s="38">
        <f t="shared" si="1"/>
        <v>0</v>
      </c>
      <c r="Q35" s="38">
        <f t="shared" si="2"/>
        <v>0</v>
      </c>
      <c r="R35" s="166">
        <f t="shared" si="3"/>
        <v>0</v>
      </c>
      <c r="S35" s="38"/>
      <c r="T35" s="38"/>
      <c r="U35" s="206">
        <f t="shared" si="4"/>
        <v>0</v>
      </c>
      <c r="V35" s="38"/>
      <c r="W35" s="38"/>
      <c r="X35" s="38"/>
      <c r="Y35" s="370">
        <f t="shared" si="5"/>
        <v>0</v>
      </c>
      <c r="Z35" s="38"/>
      <c r="AA35" s="38"/>
      <c r="AB35" s="38"/>
      <c r="AC35" s="168">
        <f t="shared" si="6"/>
        <v>0</v>
      </c>
      <c r="AD35" s="171">
        <f t="shared" si="7"/>
        <v>0</v>
      </c>
    </row>
    <row r="36" spans="1:30" ht="14.25" customHeight="1" x14ac:dyDescent="0.25">
      <c r="A36" s="6"/>
      <c r="B36" s="64" t="s">
        <v>20</v>
      </c>
      <c r="C36" s="52"/>
      <c r="D36" s="38"/>
      <c r="E36" s="38"/>
      <c r="F36" s="38"/>
      <c r="G36" s="38"/>
      <c r="H36" s="38"/>
      <c r="I36" s="352">
        <f t="shared" si="0"/>
        <v>0</v>
      </c>
      <c r="J36" s="38"/>
      <c r="K36" s="38"/>
      <c r="L36" s="38"/>
      <c r="M36" s="38"/>
      <c r="N36" s="38"/>
      <c r="O36" s="38"/>
      <c r="P36" s="38">
        <f t="shared" si="1"/>
        <v>0</v>
      </c>
      <c r="Q36" s="38">
        <f t="shared" si="2"/>
        <v>0</v>
      </c>
      <c r="R36" s="166">
        <f t="shared" si="3"/>
        <v>0</v>
      </c>
      <c r="S36" s="38"/>
      <c r="T36" s="38"/>
      <c r="U36" s="206">
        <f t="shared" si="4"/>
        <v>0</v>
      </c>
      <c r="V36" s="38"/>
      <c r="W36" s="38"/>
      <c r="X36" s="38"/>
      <c r="Y36" s="370">
        <f t="shared" si="5"/>
        <v>0</v>
      </c>
      <c r="Z36" s="38"/>
      <c r="AA36" s="38"/>
      <c r="AB36" s="38"/>
      <c r="AC36" s="168">
        <f t="shared" si="6"/>
        <v>0</v>
      </c>
      <c r="AD36" s="171">
        <f t="shared" si="7"/>
        <v>0</v>
      </c>
    </row>
    <row r="37" spans="1:30" ht="14.25" customHeight="1" x14ac:dyDescent="0.25">
      <c r="A37" s="15">
        <v>27</v>
      </c>
      <c r="B37" s="19" t="s">
        <v>21</v>
      </c>
      <c r="C37" s="20" t="s">
        <v>12</v>
      </c>
      <c r="D37" s="38"/>
      <c r="E37" s="38"/>
      <c r="F37" s="38"/>
      <c r="G37" s="38"/>
      <c r="H37" s="38"/>
      <c r="I37" s="352">
        <f t="shared" si="0"/>
        <v>0</v>
      </c>
      <c r="J37" s="38"/>
      <c r="K37" s="38"/>
      <c r="L37" s="38"/>
      <c r="M37" s="38"/>
      <c r="N37" s="38"/>
      <c r="O37" s="38"/>
      <c r="P37" s="38">
        <f t="shared" si="1"/>
        <v>0</v>
      </c>
      <c r="Q37" s="38">
        <f t="shared" si="2"/>
        <v>0</v>
      </c>
      <c r="R37" s="166">
        <f t="shared" si="3"/>
        <v>0</v>
      </c>
      <c r="S37" s="38"/>
      <c r="T37" s="38"/>
      <c r="U37" s="206">
        <f t="shared" si="4"/>
        <v>0</v>
      </c>
      <c r="V37" s="38"/>
      <c r="W37" s="38"/>
      <c r="X37" s="38"/>
      <c r="Y37" s="370">
        <f t="shared" si="5"/>
        <v>0</v>
      </c>
      <c r="Z37" s="38"/>
      <c r="AA37" s="38"/>
      <c r="AB37" s="38"/>
      <c r="AC37" s="168">
        <f t="shared" si="6"/>
        <v>0</v>
      </c>
      <c r="AD37" s="171">
        <f t="shared" si="7"/>
        <v>0</v>
      </c>
    </row>
    <row r="38" spans="1:30" ht="14.25" customHeight="1" x14ac:dyDescent="0.25">
      <c r="A38" s="15">
        <v>28</v>
      </c>
      <c r="B38" s="19" t="s">
        <v>22</v>
      </c>
      <c r="C38" s="20" t="s">
        <v>12</v>
      </c>
      <c r="D38" s="38"/>
      <c r="E38" s="38"/>
      <c r="F38" s="38"/>
      <c r="G38" s="38"/>
      <c r="H38" s="38"/>
      <c r="I38" s="352">
        <f t="shared" si="0"/>
        <v>0</v>
      </c>
      <c r="J38" s="38"/>
      <c r="K38" s="38"/>
      <c r="L38" s="38"/>
      <c r="M38" s="38"/>
      <c r="N38" s="38"/>
      <c r="O38" s="38"/>
      <c r="P38" s="38">
        <f t="shared" si="1"/>
        <v>0</v>
      </c>
      <c r="Q38" s="38">
        <f t="shared" si="2"/>
        <v>0</v>
      </c>
      <c r="R38" s="166">
        <f t="shared" si="3"/>
        <v>0</v>
      </c>
      <c r="S38" s="38"/>
      <c r="T38" s="38"/>
      <c r="U38" s="206">
        <f t="shared" si="4"/>
        <v>0</v>
      </c>
      <c r="V38" s="38"/>
      <c r="W38" s="38"/>
      <c r="X38" s="38"/>
      <c r="Y38" s="370">
        <f t="shared" si="5"/>
        <v>0</v>
      </c>
      <c r="Z38" s="38"/>
      <c r="AA38" s="38"/>
      <c r="AB38" s="38"/>
      <c r="AC38" s="168">
        <f t="shared" si="6"/>
        <v>0</v>
      </c>
      <c r="AD38" s="171">
        <f t="shared" si="7"/>
        <v>0</v>
      </c>
    </row>
    <row r="39" spans="1:30" ht="14.25" customHeight="1" x14ac:dyDescent="0.25">
      <c r="A39" s="15">
        <v>29</v>
      </c>
      <c r="B39" s="31" t="s">
        <v>229</v>
      </c>
      <c r="C39" s="20" t="s">
        <v>12</v>
      </c>
      <c r="D39" s="38"/>
      <c r="E39" s="38"/>
      <c r="F39" s="38"/>
      <c r="G39" s="38"/>
      <c r="H39" s="38"/>
      <c r="I39" s="352">
        <f t="shared" ref="I39:I70" si="8">(H39+G39+F39+E39+D39)*$I$5</f>
        <v>0</v>
      </c>
      <c r="J39" s="38"/>
      <c r="K39" s="38"/>
      <c r="L39" s="38"/>
      <c r="M39" s="38"/>
      <c r="N39" s="38"/>
      <c r="O39" s="38"/>
      <c r="P39" s="38">
        <f t="shared" si="1"/>
        <v>0</v>
      </c>
      <c r="Q39" s="38">
        <f t="shared" si="2"/>
        <v>0</v>
      </c>
      <c r="R39" s="166">
        <f t="shared" si="3"/>
        <v>0</v>
      </c>
      <c r="S39" s="38"/>
      <c r="T39" s="38"/>
      <c r="U39" s="206">
        <f t="shared" si="4"/>
        <v>0</v>
      </c>
      <c r="V39" s="38"/>
      <c r="W39" s="38"/>
      <c r="X39" s="38"/>
      <c r="Y39" s="370">
        <f t="shared" si="5"/>
        <v>0</v>
      </c>
      <c r="Z39" s="38"/>
      <c r="AA39" s="38"/>
      <c r="AB39" s="38"/>
      <c r="AC39" s="168">
        <f t="shared" si="6"/>
        <v>0</v>
      </c>
      <c r="AD39" s="171">
        <f t="shared" si="7"/>
        <v>0</v>
      </c>
    </row>
    <row r="40" spans="1:30" ht="14.25" customHeight="1" x14ac:dyDescent="0.25">
      <c r="A40" s="6"/>
      <c r="B40" s="64" t="s">
        <v>23</v>
      </c>
      <c r="C40" s="52"/>
      <c r="D40" s="145"/>
      <c r="E40" s="145"/>
      <c r="F40" s="145"/>
      <c r="G40" s="147"/>
      <c r="H40" s="147"/>
      <c r="I40" s="352">
        <f t="shared" si="8"/>
        <v>0</v>
      </c>
      <c r="J40" s="145"/>
      <c r="K40" s="145"/>
      <c r="L40" s="145"/>
      <c r="M40" s="147"/>
      <c r="N40" s="147"/>
      <c r="O40" s="147"/>
      <c r="P40" s="38">
        <f t="shared" si="1"/>
        <v>0</v>
      </c>
      <c r="Q40" s="38">
        <f t="shared" si="2"/>
        <v>0</v>
      </c>
      <c r="R40" s="166">
        <f t="shared" si="3"/>
        <v>0</v>
      </c>
      <c r="S40" s="147"/>
      <c r="T40" s="147"/>
      <c r="U40" s="206">
        <f t="shared" si="4"/>
        <v>0</v>
      </c>
      <c r="V40" s="147"/>
      <c r="W40" s="147"/>
      <c r="X40" s="147"/>
      <c r="Y40" s="370">
        <f t="shared" si="5"/>
        <v>0</v>
      </c>
      <c r="Z40" s="147"/>
      <c r="AA40" s="38"/>
      <c r="AB40" s="147"/>
      <c r="AC40" s="168">
        <f t="shared" si="6"/>
        <v>0</v>
      </c>
      <c r="AD40" s="171">
        <f t="shared" si="7"/>
        <v>0</v>
      </c>
    </row>
    <row r="41" spans="1:30" x14ac:dyDescent="0.25">
      <c r="A41" s="15">
        <v>30</v>
      </c>
      <c r="B41" s="16" t="s">
        <v>24</v>
      </c>
      <c r="C41" s="17" t="s">
        <v>12</v>
      </c>
      <c r="D41" s="38"/>
      <c r="E41" s="38"/>
      <c r="F41" s="38"/>
      <c r="G41" s="38"/>
      <c r="H41" s="38"/>
      <c r="I41" s="352">
        <f t="shared" si="8"/>
        <v>0</v>
      </c>
      <c r="J41" s="38"/>
      <c r="K41" s="38"/>
      <c r="L41" s="38"/>
      <c r="M41" s="38"/>
      <c r="N41" s="38"/>
      <c r="O41" s="38"/>
      <c r="P41" s="38">
        <f t="shared" si="1"/>
        <v>0</v>
      </c>
      <c r="Q41" s="38">
        <f t="shared" si="2"/>
        <v>0</v>
      </c>
      <c r="R41" s="166">
        <f t="shared" si="3"/>
        <v>0</v>
      </c>
      <c r="S41" s="38"/>
      <c r="T41" s="38"/>
      <c r="U41" s="206">
        <f t="shared" si="4"/>
        <v>0</v>
      </c>
      <c r="V41" s="38"/>
      <c r="W41" s="38"/>
      <c r="X41" s="38"/>
      <c r="Y41" s="370">
        <f t="shared" si="5"/>
        <v>0</v>
      </c>
      <c r="Z41" s="38"/>
      <c r="AA41" s="38"/>
      <c r="AB41" s="38"/>
      <c r="AC41" s="168">
        <f t="shared" si="6"/>
        <v>0</v>
      </c>
      <c r="AD41" s="171">
        <f t="shared" si="7"/>
        <v>0</v>
      </c>
    </row>
    <row r="42" spans="1:30" x14ac:dyDescent="0.25">
      <c r="A42" s="15">
        <v>31</v>
      </c>
      <c r="B42" s="19" t="s">
        <v>25</v>
      </c>
      <c r="C42" s="20" t="s">
        <v>12</v>
      </c>
      <c r="D42" s="38"/>
      <c r="E42" s="38"/>
      <c r="F42" s="38"/>
      <c r="G42" s="38"/>
      <c r="H42" s="38"/>
      <c r="I42" s="352">
        <f t="shared" si="8"/>
        <v>0</v>
      </c>
      <c r="J42" s="38"/>
      <c r="K42" s="38"/>
      <c r="L42" s="38"/>
      <c r="M42" s="38"/>
      <c r="N42" s="38"/>
      <c r="O42" s="38"/>
      <c r="P42" s="38">
        <f t="shared" si="1"/>
        <v>0</v>
      </c>
      <c r="Q42" s="38">
        <f t="shared" si="2"/>
        <v>0</v>
      </c>
      <c r="R42" s="166">
        <f t="shared" si="3"/>
        <v>0</v>
      </c>
      <c r="S42" s="38"/>
      <c r="T42" s="38"/>
      <c r="U42" s="206">
        <f t="shared" si="4"/>
        <v>0</v>
      </c>
      <c r="V42" s="38"/>
      <c r="W42" s="38"/>
      <c r="X42" s="38"/>
      <c r="Y42" s="370">
        <f t="shared" si="5"/>
        <v>0</v>
      </c>
      <c r="Z42" s="38"/>
      <c r="AA42" s="38"/>
      <c r="AB42" s="38"/>
      <c r="AC42" s="168">
        <f t="shared" si="6"/>
        <v>0</v>
      </c>
      <c r="AD42" s="171">
        <f t="shared" si="7"/>
        <v>0</v>
      </c>
    </row>
    <row r="43" spans="1:30" x14ac:dyDescent="0.25">
      <c r="A43" s="15">
        <v>32</v>
      </c>
      <c r="B43" s="19" t="s">
        <v>26</v>
      </c>
      <c r="C43" s="20" t="s">
        <v>12</v>
      </c>
      <c r="D43" s="38"/>
      <c r="E43" s="38"/>
      <c r="F43" s="38"/>
      <c r="G43" s="38"/>
      <c r="H43" s="38"/>
      <c r="I43" s="352">
        <f t="shared" si="8"/>
        <v>0</v>
      </c>
      <c r="J43" s="38"/>
      <c r="K43" s="38"/>
      <c r="L43" s="38"/>
      <c r="M43" s="38"/>
      <c r="N43" s="38"/>
      <c r="O43" s="38"/>
      <c r="P43" s="38">
        <f t="shared" si="1"/>
        <v>0</v>
      </c>
      <c r="Q43" s="38">
        <f t="shared" si="2"/>
        <v>0</v>
      </c>
      <c r="R43" s="166">
        <f t="shared" si="3"/>
        <v>0</v>
      </c>
      <c r="S43" s="38"/>
      <c r="T43" s="38"/>
      <c r="U43" s="206">
        <f t="shared" si="4"/>
        <v>0</v>
      </c>
      <c r="V43" s="38"/>
      <c r="W43" s="38"/>
      <c r="X43" s="38"/>
      <c r="Y43" s="370">
        <f t="shared" si="5"/>
        <v>0</v>
      </c>
      <c r="Z43" s="38"/>
      <c r="AA43" s="38"/>
      <c r="AB43" s="38"/>
      <c r="AC43" s="168">
        <f t="shared" si="6"/>
        <v>0</v>
      </c>
      <c r="AD43" s="171">
        <f t="shared" si="7"/>
        <v>0</v>
      </c>
    </row>
    <row r="44" spans="1:30" x14ac:dyDescent="0.25">
      <c r="A44" s="15">
        <v>33</v>
      </c>
      <c r="B44" s="19" t="s">
        <v>27</v>
      </c>
      <c r="C44" s="20" t="s">
        <v>12</v>
      </c>
      <c r="D44" s="38"/>
      <c r="E44" s="38"/>
      <c r="F44" s="38"/>
      <c r="G44" s="38"/>
      <c r="H44" s="38"/>
      <c r="I44" s="352">
        <f t="shared" si="8"/>
        <v>0</v>
      </c>
      <c r="J44" s="38"/>
      <c r="K44" s="38"/>
      <c r="L44" s="38"/>
      <c r="M44" s="38"/>
      <c r="N44" s="38"/>
      <c r="O44" s="38"/>
      <c r="P44" s="38">
        <f t="shared" si="1"/>
        <v>0</v>
      </c>
      <c r="Q44" s="38">
        <f t="shared" si="2"/>
        <v>0</v>
      </c>
      <c r="R44" s="166">
        <f t="shared" si="3"/>
        <v>0</v>
      </c>
      <c r="S44" s="38"/>
      <c r="T44" s="38"/>
      <c r="U44" s="206">
        <f t="shared" si="4"/>
        <v>0</v>
      </c>
      <c r="V44" s="38"/>
      <c r="W44" s="38"/>
      <c r="X44" s="38"/>
      <c r="Y44" s="370">
        <f t="shared" si="5"/>
        <v>0</v>
      </c>
      <c r="Z44" s="38"/>
      <c r="AA44" s="38"/>
      <c r="AB44" s="38"/>
      <c r="AC44" s="168">
        <f t="shared" si="6"/>
        <v>0</v>
      </c>
      <c r="AD44" s="171">
        <f t="shared" si="7"/>
        <v>0</v>
      </c>
    </row>
    <row r="45" spans="1:30" x14ac:dyDescent="0.25">
      <c r="A45" s="15">
        <v>34</v>
      </c>
      <c r="B45" s="16" t="s">
        <v>28</v>
      </c>
      <c r="C45" s="17" t="s">
        <v>12</v>
      </c>
      <c r="D45" s="38"/>
      <c r="E45" s="38"/>
      <c r="F45" s="38"/>
      <c r="G45" s="38"/>
      <c r="H45" s="38"/>
      <c r="I45" s="352">
        <f t="shared" si="8"/>
        <v>0</v>
      </c>
      <c r="J45" s="38"/>
      <c r="K45" s="38"/>
      <c r="L45" s="38"/>
      <c r="M45" s="38"/>
      <c r="N45" s="38"/>
      <c r="O45" s="38"/>
      <c r="P45" s="38">
        <f t="shared" si="1"/>
        <v>0</v>
      </c>
      <c r="Q45" s="38">
        <f t="shared" si="2"/>
        <v>0</v>
      </c>
      <c r="R45" s="166">
        <f t="shared" si="3"/>
        <v>0</v>
      </c>
      <c r="S45" s="38"/>
      <c r="T45" s="38"/>
      <c r="U45" s="206">
        <f t="shared" si="4"/>
        <v>0</v>
      </c>
      <c r="V45" s="38"/>
      <c r="W45" s="38"/>
      <c r="X45" s="38"/>
      <c r="Y45" s="370">
        <f t="shared" si="5"/>
        <v>0</v>
      </c>
      <c r="Z45" s="38"/>
      <c r="AA45" s="38"/>
      <c r="AB45" s="38"/>
      <c r="AC45" s="168">
        <f t="shared" si="6"/>
        <v>0</v>
      </c>
      <c r="AD45" s="171">
        <f t="shared" si="7"/>
        <v>0</v>
      </c>
    </row>
    <row r="46" spans="1:30" x14ac:dyDescent="0.25">
      <c r="A46" s="15">
        <v>35</v>
      </c>
      <c r="B46" s="16" t="s">
        <v>29</v>
      </c>
      <c r="C46" s="17" t="s">
        <v>12</v>
      </c>
      <c r="D46" s="38"/>
      <c r="E46" s="38"/>
      <c r="F46" s="38"/>
      <c r="G46" s="38"/>
      <c r="H46" s="38"/>
      <c r="I46" s="352">
        <f t="shared" si="8"/>
        <v>0</v>
      </c>
      <c r="J46" s="38"/>
      <c r="K46" s="38"/>
      <c r="L46" s="38"/>
      <c r="M46" s="38"/>
      <c r="N46" s="38"/>
      <c r="O46" s="38"/>
      <c r="P46" s="38">
        <f t="shared" si="1"/>
        <v>0</v>
      </c>
      <c r="Q46" s="38">
        <f t="shared" si="2"/>
        <v>0</v>
      </c>
      <c r="R46" s="166">
        <f t="shared" si="3"/>
        <v>0</v>
      </c>
      <c r="S46" s="38"/>
      <c r="T46" s="38"/>
      <c r="U46" s="206">
        <f t="shared" si="4"/>
        <v>0</v>
      </c>
      <c r="V46" s="38"/>
      <c r="W46" s="38"/>
      <c r="X46" s="38"/>
      <c r="Y46" s="370">
        <f t="shared" si="5"/>
        <v>0</v>
      </c>
      <c r="Z46" s="38"/>
      <c r="AA46" s="38"/>
      <c r="AB46" s="38"/>
      <c r="AC46" s="168">
        <f t="shared" si="6"/>
        <v>0</v>
      </c>
      <c r="AD46" s="171">
        <f t="shared" si="7"/>
        <v>0</v>
      </c>
    </row>
    <row r="47" spans="1:30" x14ac:dyDescent="0.25">
      <c r="A47" s="15">
        <v>36</v>
      </c>
      <c r="B47" s="16" t="s">
        <v>30</v>
      </c>
      <c r="C47" s="17" t="s">
        <v>12</v>
      </c>
      <c r="D47" s="38"/>
      <c r="E47" s="38"/>
      <c r="F47" s="38"/>
      <c r="G47" s="38"/>
      <c r="H47" s="38"/>
      <c r="I47" s="352">
        <f t="shared" si="8"/>
        <v>0</v>
      </c>
      <c r="J47" s="38"/>
      <c r="K47" s="38"/>
      <c r="L47" s="38"/>
      <c r="M47" s="38"/>
      <c r="N47" s="38"/>
      <c r="O47" s="38"/>
      <c r="P47" s="38">
        <f t="shared" si="1"/>
        <v>0</v>
      </c>
      <c r="Q47" s="38">
        <f t="shared" si="2"/>
        <v>0</v>
      </c>
      <c r="R47" s="166">
        <f t="shared" si="3"/>
        <v>0</v>
      </c>
      <c r="S47" s="38"/>
      <c r="T47" s="38"/>
      <c r="U47" s="206">
        <f t="shared" si="4"/>
        <v>0</v>
      </c>
      <c r="V47" s="167">
        <v>2.8000000000000001E-2</v>
      </c>
      <c r="W47" s="38"/>
      <c r="X47" s="38"/>
      <c r="Y47" s="370">
        <f t="shared" si="5"/>
        <v>0</v>
      </c>
      <c r="Z47" s="38"/>
      <c r="AA47" s="38"/>
      <c r="AB47" s="38"/>
      <c r="AC47" s="168">
        <f t="shared" si="6"/>
        <v>0</v>
      </c>
      <c r="AD47" s="171">
        <f t="shared" si="7"/>
        <v>0</v>
      </c>
    </row>
    <row r="48" spans="1:30" x14ac:dyDescent="0.25">
      <c r="A48" s="15">
        <v>37</v>
      </c>
      <c r="B48" s="16" t="s">
        <v>31</v>
      </c>
      <c r="C48" s="17" t="s">
        <v>12</v>
      </c>
      <c r="D48" s="38"/>
      <c r="E48" s="38"/>
      <c r="F48" s="38"/>
      <c r="G48" s="38"/>
      <c r="H48" s="38"/>
      <c r="I48" s="352">
        <f t="shared" si="8"/>
        <v>0</v>
      </c>
      <c r="J48" s="38"/>
      <c r="K48" s="38"/>
      <c r="L48" s="38"/>
      <c r="M48" s="38"/>
      <c r="N48" s="38"/>
      <c r="O48" s="38"/>
      <c r="P48" s="38">
        <f t="shared" si="1"/>
        <v>0</v>
      </c>
      <c r="Q48" s="38">
        <f t="shared" si="2"/>
        <v>0</v>
      </c>
      <c r="R48" s="166">
        <f t="shared" si="3"/>
        <v>0</v>
      </c>
      <c r="S48" s="38"/>
      <c r="T48" s="38"/>
      <c r="U48" s="206">
        <f t="shared" si="4"/>
        <v>0</v>
      </c>
      <c r="V48" s="38"/>
      <c r="W48" s="38"/>
      <c r="X48" s="38"/>
      <c r="Y48" s="370">
        <f t="shared" si="5"/>
        <v>0</v>
      </c>
      <c r="Z48" s="38"/>
      <c r="AA48" s="38"/>
      <c r="AB48" s="38"/>
      <c r="AC48" s="168">
        <f t="shared" si="6"/>
        <v>0</v>
      </c>
      <c r="AD48" s="171">
        <f t="shared" si="7"/>
        <v>0</v>
      </c>
    </row>
    <row r="49" spans="1:30" x14ac:dyDescent="0.25">
      <c r="A49" s="15">
        <v>38</v>
      </c>
      <c r="B49" s="16" t="s">
        <v>32</v>
      </c>
      <c r="C49" s="17" t="s">
        <v>12</v>
      </c>
      <c r="D49" s="38"/>
      <c r="E49" s="38"/>
      <c r="F49" s="38"/>
      <c r="G49" s="38"/>
      <c r="H49" s="38"/>
      <c r="I49" s="352">
        <f t="shared" si="8"/>
        <v>0</v>
      </c>
      <c r="J49" s="38"/>
      <c r="K49" s="38"/>
      <c r="L49" s="38"/>
      <c r="M49" s="38"/>
      <c r="N49" s="38"/>
      <c r="O49" s="38"/>
      <c r="P49" s="38">
        <f t="shared" si="1"/>
        <v>0</v>
      </c>
      <c r="Q49" s="38">
        <f t="shared" si="2"/>
        <v>0</v>
      </c>
      <c r="R49" s="166">
        <f t="shared" si="3"/>
        <v>0</v>
      </c>
      <c r="S49" s="38"/>
      <c r="T49" s="38"/>
      <c r="U49" s="206">
        <f t="shared" si="4"/>
        <v>0</v>
      </c>
      <c r="V49" s="38"/>
      <c r="W49" s="38"/>
      <c r="X49" s="38"/>
      <c r="Y49" s="370">
        <f t="shared" si="5"/>
        <v>0</v>
      </c>
      <c r="Z49" s="38"/>
      <c r="AA49" s="38"/>
      <c r="AB49" s="38"/>
      <c r="AC49" s="168">
        <f t="shared" si="6"/>
        <v>0</v>
      </c>
      <c r="AD49" s="171">
        <f t="shared" si="7"/>
        <v>0</v>
      </c>
    </row>
    <row r="50" spans="1:30" x14ac:dyDescent="0.25">
      <c r="A50" s="15">
        <v>39</v>
      </c>
      <c r="B50" s="16" t="s">
        <v>33</v>
      </c>
      <c r="C50" s="17" t="s">
        <v>12</v>
      </c>
      <c r="D50" s="38"/>
      <c r="E50" s="38"/>
      <c r="F50" s="38"/>
      <c r="G50" s="38"/>
      <c r="H50" s="38"/>
      <c r="I50" s="352">
        <f t="shared" si="8"/>
        <v>0</v>
      </c>
      <c r="J50" s="38"/>
      <c r="K50" s="38"/>
      <c r="L50" s="38"/>
      <c r="M50" s="38"/>
      <c r="N50" s="38"/>
      <c r="O50" s="38"/>
      <c r="P50" s="38">
        <f t="shared" si="1"/>
        <v>0</v>
      </c>
      <c r="Q50" s="38">
        <f t="shared" si="2"/>
        <v>0</v>
      </c>
      <c r="R50" s="166">
        <f t="shared" si="3"/>
        <v>0</v>
      </c>
      <c r="S50" s="38"/>
      <c r="T50" s="38"/>
      <c r="U50" s="206">
        <f t="shared" si="4"/>
        <v>0</v>
      </c>
      <c r="V50" s="38"/>
      <c r="W50" s="38"/>
      <c r="X50" s="38"/>
      <c r="Y50" s="370">
        <f t="shared" si="5"/>
        <v>0</v>
      </c>
      <c r="Z50" s="38"/>
      <c r="AA50" s="38"/>
      <c r="AB50" s="38"/>
      <c r="AC50" s="168">
        <f t="shared" si="6"/>
        <v>0</v>
      </c>
      <c r="AD50" s="171">
        <f t="shared" si="7"/>
        <v>0</v>
      </c>
    </row>
    <row r="51" spans="1:30" x14ac:dyDescent="0.25">
      <c r="A51" s="15">
        <v>40</v>
      </c>
      <c r="B51" s="16" t="s">
        <v>34</v>
      </c>
      <c r="C51" s="17" t="s">
        <v>12</v>
      </c>
      <c r="D51" s="38"/>
      <c r="E51" s="38"/>
      <c r="F51" s="38"/>
      <c r="G51" s="38"/>
      <c r="H51" s="38"/>
      <c r="I51" s="352">
        <f t="shared" si="8"/>
        <v>0</v>
      </c>
      <c r="J51" s="38"/>
      <c r="K51" s="38"/>
      <c r="L51" s="38"/>
      <c r="M51" s="38"/>
      <c r="N51" s="38"/>
      <c r="O51" s="38"/>
      <c r="P51" s="38">
        <f t="shared" si="1"/>
        <v>0</v>
      </c>
      <c r="Q51" s="38">
        <f t="shared" si="2"/>
        <v>0</v>
      </c>
      <c r="R51" s="166">
        <f t="shared" si="3"/>
        <v>0</v>
      </c>
      <c r="S51" s="38"/>
      <c r="T51" s="38"/>
      <c r="U51" s="206">
        <f t="shared" si="4"/>
        <v>0</v>
      </c>
      <c r="V51" s="38"/>
      <c r="W51" s="38"/>
      <c r="X51" s="38"/>
      <c r="Y51" s="370">
        <f t="shared" si="5"/>
        <v>0</v>
      </c>
      <c r="Z51" s="38"/>
      <c r="AA51" s="38"/>
      <c r="AB51" s="38"/>
      <c r="AC51" s="168">
        <f t="shared" si="6"/>
        <v>0</v>
      </c>
      <c r="AD51" s="171">
        <f t="shared" si="7"/>
        <v>0</v>
      </c>
    </row>
    <row r="52" spans="1:30" x14ac:dyDescent="0.25">
      <c r="A52" s="15">
        <v>41</v>
      </c>
      <c r="B52" s="19" t="s">
        <v>35</v>
      </c>
      <c r="C52" s="20" t="s">
        <v>12</v>
      </c>
      <c r="D52" s="38"/>
      <c r="E52" s="38"/>
      <c r="F52" s="38"/>
      <c r="G52" s="38"/>
      <c r="H52" s="38"/>
      <c r="I52" s="352">
        <f t="shared" si="8"/>
        <v>0</v>
      </c>
      <c r="J52" s="38"/>
      <c r="K52" s="38"/>
      <c r="L52" s="38"/>
      <c r="M52" s="38"/>
      <c r="N52" s="38"/>
      <c r="O52" s="38"/>
      <c r="P52" s="38">
        <f t="shared" si="1"/>
        <v>0</v>
      </c>
      <c r="Q52" s="38">
        <f t="shared" si="2"/>
        <v>0</v>
      </c>
      <c r="R52" s="166">
        <f t="shared" si="3"/>
        <v>0</v>
      </c>
      <c r="S52" s="38"/>
      <c r="T52" s="38"/>
      <c r="U52" s="206">
        <f t="shared" si="4"/>
        <v>0</v>
      </c>
      <c r="V52" s="38"/>
      <c r="W52" s="38"/>
      <c r="X52" s="38"/>
      <c r="Y52" s="370">
        <f t="shared" si="5"/>
        <v>0</v>
      </c>
      <c r="Z52" s="38"/>
      <c r="AA52" s="38"/>
      <c r="AB52" s="38"/>
      <c r="AC52" s="168">
        <f t="shared" si="6"/>
        <v>0</v>
      </c>
      <c r="AD52" s="171">
        <f t="shared" si="7"/>
        <v>0</v>
      </c>
    </row>
    <row r="53" spans="1:30" x14ac:dyDescent="0.25">
      <c r="A53" s="15">
        <v>42</v>
      </c>
      <c r="B53" s="22" t="s">
        <v>39</v>
      </c>
      <c r="C53" s="23" t="s">
        <v>12</v>
      </c>
      <c r="D53" s="38"/>
      <c r="E53" s="38"/>
      <c r="F53" s="38"/>
      <c r="G53" s="38"/>
      <c r="H53" s="38"/>
      <c r="I53" s="352">
        <f t="shared" si="8"/>
        <v>0</v>
      </c>
      <c r="J53" s="38"/>
      <c r="K53" s="38"/>
      <c r="L53" s="38"/>
      <c r="M53" s="38"/>
      <c r="N53" s="38"/>
      <c r="O53" s="38"/>
      <c r="P53" s="38">
        <f t="shared" si="1"/>
        <v>0</v>
      </c>
      <c r="Q53" s="38">
        <f t="shared" si="2"/>
        <v>0</v>
      </c>
      <c r="R53" s="166">
        <f t="shared" si="3"/>
        <v>0</v>
      </c>
      <c r="S53" s="38"/>
      <c r="T53" s="38"/>
      <c r="U53" s="206">
        <f t="shared" si="4"/>
        <v>0</v>
      </c>
      <c r="V53" s="38"/>
      <c r="W53" s="38"/>
      <c r="X53" s="38"/>
      <c r="Y53" s="370">
        <f t="shared" si="5"/>
        <v>0</v>
      </c>
      <c r="Z53" s="38"/>
      <c r="AA53" s="38"/>
      <c r="AB53" s="38"/>
      <c r="AC53" s="168">
        <f t="shared" si="6"/>
        <v>0</v>
      </c>
      <c r="AD53" s="171">
        <f t="shared" si="7"/>
        <v>0</v>
      </c>
    </row>
    <row r="54" spans="1:30" x14ac:dyDescent="0.25">
      <c r="A54" s="15">
        <v>43</v>
      </c>
      <c r="B54" s="19" t="s">
        <v>190</v>
      </c>
      <c r="C54" s="20" t="s">
        <v>12</v>
      </c>
      <c r="D54" s="38"/>
      <c r="E54" s="38"/>
      <c r="F54" s="38"/>
      <c r="G54" s="38"/>
      <c r="H54" s="38"/>
      <c r="I54" s="352">
        <f t="shared" si="8"/>
        <v>0</v>
      </c>
      <c r="J54" s="38"/>
      <c r="K54" s="38"/>
      <c r="L54" s="38"/>
      <c r="M54" s="38"/>
      <c r="N54" s="38"/>
      <c r="O54" s="38"/>
      <c r="P54" s="38">
        <f t="shared" si="1"/>
        <v>0</v>
      </c>
      <c r="Q54" s="38">
        <f t="shared" si="2"/>
        <v>0</v>
      </c>
      <c r="R54" s="166">
        <f t="shared" si="3"/>
        <v>0</v>
      </c>
      <c r="S54" s="38"/>
      <c r="T54" s="38"/>
      <c r="U54" s="206">
        <f t="shared" si="4"/>
        <v>0</v>
      </c>
      <c r="V54" s="38"/>
      <c r="W54" s="38"/>
      <c r="X54" s="38"/>
      <c r="Y54" s="370">
        <f t="shared" si="5"/>
        <v>0</v>
      </c>
      <c r="Z54" s="38"/>
      <c r="AA54" s="38"/>
      <c r="AB54" s="38"/>
      <c r="AC54" s="168">
        <f t="shared" si="6"/>
        <v>0</v>
      </c>
      <c r="AD54" s="171">
        <f t="shared" si="7"/>
        <v>0</v>
      </c>
    </row>
    <row r="55" spans="1:30" x14ac:dyDescent="0.25">
      <c r="A55" s="15">
        <v>44</v>
      </c>
      <c r="B55" s="16" t="s">
        <v>36</v>
      </c>
      <c r="C55" s="17" t="s">
        <v>12</v>
      </c>
      <c r="D55" s="38"/>
      <c r="E55" s="435">
        <v>2.81E-3</v>
      </c>
      <c r="F55" s="38"/>
      <c r="G55" s="38"/>
      <c r="H55" s="38"/>
      <c r="I55" s="352">
        <f t="shared" si="8"/>
        <v>2.81E-3</v>
      </c>
      <c r="J55" s="38"/>
      <c r="K55" s="435">
        <v>2.81E-3</v>
      </c>
      <c r="L55" s="38"/>
      <c r="M55" s="38"/>
      <c r="N55" s="38"/>
      <c r="O55" s="38"/>
      <c r="P55" s="38">
        <f t="shared" si="1"/>
        <v>2.81E-3</v>
      </c>
      <c r="Q55" s="38">
        <f t="shared" si="2"/>
        <v>0</v>
      </c>
      <c r="R55" s="166">
        <f t="shared" si="3"/>
        <v>2.81E-3</v>
      </c>
      <c r="S55" s="38"/>
      <c r="T55" s="38"/>
      <c r="U55" s="206">
        <f t="shared" si="4"/>
        <v>0</v>
      </c>
      <c r="V55" s="38"/>
      <c r="W55" s="38"/>
      <c r="X55" s="38"/>
      <c r="Y55" s="370">
        <f t="shared" si="5"/>
        <v>0</v>
      </c>
      <c r="Z55" s="168">
        <f>18.7/1000</f>
        <v>1.8699999999999998E-2</v>
      </c>
      <c r="AA55" s="38"/>
      <c r="AB55" s="38"/>
      <c r="AC55" s="168">
        <f t="shared" si="6"/>
        <v>1.8699999999999998E-2</v>
      </c>
      <c r="AD55" s="171">
        <f t="shared" si="7"/>
        <v>2.4319999999999998E-2</v>
      </c>
    </row>
    <row r="56" spans="1:30" x14ac:dyDescent="0.25">
      <c r="A56" s="15">
        <v>45</v>
      </c>
      <c r="B56" s="16" t="s">
        <v>37</v>
      </c>
      <c r="C56" s="17" t="s">
        <v>12</v>
      </c>
      <c r="D56" s="38"/>
      <c r="E56" s="38"/>
      <c r="F56" s="38"/>
      <c r="G56" s="435">
        <v>0.01</v>
      </c>
      <c r="H56" s="38"/>
      <c r="I56" s="352">
        <f t="shared" si="8"/>
        <v>0.01</v>
      </c>
      <c r="J56" s="38"/>
      <c r="K56" s="38"/>
      <c r="L56" s="38"/>
      <c r="M56" s="435">
        <v>0.01</v>
      </c>
      <c r="N56" s="38"/>
      <c r="O56" s="38"/>
      <c r="P56" s="38">
        <f t="shared" si="1"/>
        <v>0.01</v>
      </c>
      <c r="Q56" s="38">
        <f t="shared" si="2"/>
        <v>0</v>
      </c>
      <c r="R56" s="166">
        <f t="shared" si="3"/>
        <v>0.01</v>
      </c>
      <c r="S56" s="38"/>
      <c r="T56" s="206">
        <v>0.01</v>
      </c>
      <c r="U56" s="206">
        <f t="shared" si="4"/>
        <v>0.01</v>
      </c>
      <c r="V56" s="167">
        <v>5.0000000000000001E-4</v>
      </c>
      <c r="W56" s="167">
        <v>0.01</v>
      </c>
      <c r="X56" s="38"/>
      <c r="Y56" s="370">
        <f t="shared" si="5"/>
        <v>0</v>
      </c>
      <c r="Z56" s="38"/>
      <c r="AA56" s="168">
        <v>0.01</v>
      </c>
      <c r="AB56" s="38"/>
      <c r="AC56" s="168">
        <f t="shared" si="6"/>
        <v>0.01</v>
      </c>
      <c r="AD56" s="171">
        <f t="shared" si="7"/>
        <v>0.04</v>
      </c>
    </row>
    <row r="57" spans="1:30" x14ac:dyDescent="0.25">
      <c r="A57" s="15">
        <v>46</v>
      </c>
      <c r="B57" s="16" t="s">
        <v>38</v>
      </c>
      <c r="C57" s="17" t="s">
        <v>12</v>
      </c>
      <c r="D57" s="38"/>
      <c r="E57" s="435">
        <v>8.9999999999999998E-4</v>
      </c>
      <c r="F57" s="38"/>
      <c r="G57" s="38"/>
      <c r="H57" s="38"/>
      <c r="I57" s="352">
        <f t="shared" si="8"/>
        <v>8.9999999999999998E-4</v>
      </c>
      <c r="J57" s="38"/>
      <c r="K57" s="435">
        <v>8.9999999999999998E-4</v>
      </c>
      <c r="L57" s="38"/>
      <c r="M57" s="38"/>
      <c r="N57" s="38"/>
      <c r="O57" s="38"/>
      <c r="P57" s="38">
        <f t="shared" si="1"/>
        <v>8.9999999999999998E-4</v>
      </c>
      <c r="Q57" s="38">
        <f t="shared" si="2"/>
        <v>0</v>
      </c>
      <c r="R57" s="166">
        <f t="shared" si="3"/>
        <v>8.9999999999999998E-4</v>
      </c>
      <c r="S57" s="38"/>
      <c r="T57" s="38"/>
      <c r="U57" s="206">
        <f t="shared" si="4"/>
        <v>0</v>
      </c>
      <c r="V57" s="167">
        <v>2.9999999999999997E-4</v>
      </c>
      <c r="W57" s="38"/>
      <c r="X57" s="38"/>
      <c r="Y57" s="370">
        <f t="shared" si="5"/>
        <v>0</v>
      </c>
      <c r="Z57" s="168">
        <f>1.4/1000</f>
        <v>1.4E-3</v>
      </c>
      <c r="AA57" s="38"/>
      <c r="AB57" s="38"/>
      <c r="AC57" s="168">
        <f t="shared" si="6"/>
        <v>1.4E-3</v>
      </c>
      <c r="AD57" s="171">
        <f t="shared" si="7"/>
        <v>3.1999999999999997E-3</v>
      </c>
    </row>
    <row r="58" spans="1:30" x14ac:dyDescent="0.25">
      <c r="A58" s="15">
        <v>47</v>
      </c>
      <c r="B58" s="16" t="s">
        <v>14</v>
      </c>
      <c r="C58" s="17" t="s">
        <v>12</v>
      </c>
      <c r="D58" s="38"/>
      <c r="E58" s="38"/>
      <c r="F58" s="38"/>
      <c r="G58" s="38"/>
      <c r="H58" s="38"/>
      <c r="I58" s="352">
        <f t="shared" si="8"/>
        <v>0</v>
      </c>
      <c r="J58" s="38"/>
      <c r="K58" s="38"/>
      <c r="L58" s="38"/>
      <c r="M58" s="38"/>
      <c r="N58" s="38"/>
      <c r="O58" s="38"/>
      <c r="P58" s="38">
        <f t="shared" si="1"/>
        <v>0</v>
      </c>
      <c r="Q58" s="38">
        <f t="shared" si="2"/>
        <v>0</v>
      </c>
      <c r="R58" s="166">
        <f t="shared" si="3"/>
        <v>0</v>
      </c>
      <c r="S58" s="38"/>
      <c r="T58" s="38"/>
      <c r="U58" s="206">
        <f t="shared" si="4"/>
        <v>0</v>
      </c>
      <c r="V58" s="38"/>
      <c r="W58" s="38"/>
      <c r="X58" s="38"/>
      <c r="Y58" s="370">
        <f t="shared" si="5"/>
        <v>0</v>
      </c>
      <c r="Z58" s="38"/>
      <c r="AA58" s="38"/>
      <c r="AB58" s="38"/>
      <c r="AC58" s="168">
        <f t="shared" si="6"/>
        <v>0</v>
      </c>
      <c r="AD58" s="171">
        <f t="shared" si="7"/>
        <v>0</v>
      </c>
    </row>
    <row r="59" spans="1:30" x14ac:dyDescent="0.25">
      <c r="A59" s="15">
        <v>48</v>
      </c>
      <c r="B59" s="22" t="s">
        <v>191</v>
      </c>
      <c r="C59" s="17" t="s">
        <v>12</v>
      </c>
      <c r="D59" s="38"/>
      <c r="E59" s="38"/>
      <c r="F59" s="38"/>
      <c r="G59" s="38"/>
      <c r="H59" s="38"/>
      <c r="I59" s="352">
        <f t="shared" si="8"/>
        <v>0</v>
      </c>
      <c r="J59" s="38"/>
      <c r="K59" s="38"/>
      <c r="L59" s="38"/>
      <c r="M59" s="38"/>
      <c r="N59" s="38"/>
      <c r="O59" s="38"/>
      <c r="P59" s="38">
        <f t="shared" si="1"/>
        <v>0</v>
      </c>
      <c r="Q59" s="38">
        <f t="shared" si="2"/>
        <v>0</v>
      </c>
      <c r="R59" s="166">
        <f t="shared" si="3"/>
        <v>0</v>
      </c>
      <c r="S59" s="38"/>
      <c r="T59" s="38"/>
      <c r="U59" s="206">
        <f t="shared" si="4"/>
        <v>0</v>
      </c>
      <c r="V59" s="38"/>
      <c r="W59" s="38"/>
      <c r="X59" s="38"/>
      <c r="Y59" s="370">
        <f t="shared" si="5"/>
        <v>0</v>
      </c>
      <c r="Z59" s="38"/>
      <c r="AA59" s="38"/>
      <c r="AB59" s="38"/>
      <c r="AC59" s="168">
        <f t="shared" si="6"/>
        <v>0</v>
      </c>
      <c r="AD59" s="171">
        <f t="shared" si="7"/>
        <v>0</v>
      </c>
    </row>
    <row r="60" spans="1:30" x14ac:dyDescent="0.25">
      <c r="A60" s="15">
        <v>49</v>
      </c>
      <c r="B60" s="22" t="s">
        <v>192</v>
      </c>
      <c r="C60" s="17" t="s">
        <v>12</v>
      </c>
      <c r="D60" s="38"/>
      <c r="E60" s="38"/>
      <c r="F60" s="38"/>
      <c r="G60" s="38"/>
      <c r="H60" s="38"/>
      <c r="I60" s="352">
        <f t="shared" si="8"/>
        <v>0</v>
      </c>
      <c r="J60" s="38"/>
      <c r="K60" s="38"/>
      <c r="L60" s="38"/>
      <c r="M60" s="38"/>
      <c r="N60" s="38"/>
      <c r="O60" s="38"/>
      <c r="P60" s="38">
        <f t="shared" si="1"/>
        <v>0</v>
      </c>
      <c r="Q60" s="38">
        <f t="shared" si="2"/>
        <v>0</v>
      </c>
      <c r="R60" s="166">
        <f t="shared" si="3"/>
        <v>0</v>
      </c>
      <c r="S60" s="38"/>
      <c r="T60" s="38"/>
      <c r="U60" s="206">
        <f t="shared" si="4"/>
        <v>0</v>
      </c>
      <c r="V60" s="38"/>
      <c r="W60" s="38"/>
      <c r="X60" s="38"/>
      <c r="Y60" s="370">
        <f t="shared" si="5"/>
        <v>0</v>
      </c>
      <c r="Z60" s="38"/>
      <c r="AA60" s="38"/>
      <c r="AB60" s="38"/>
      <c r="AC60" s="168">
        <f t="shared" si="6"/>
        <v>0</v>
      </c>
      <c r="AD60" s="171">
        <f t="shared" si="7"/>
        <v>0</v>
      </c>
    </row>
    <row r="61" spans="1:30" x14ac:dyDescent="0.25">
      <c r="A61" s="6"/>
      <c r="B61" s="64" t="s">
        <v>51</v>
      </c>
      <c r="C61" s="7"/>
      <c r="D61" s="38"/>
      <c r="E61" s="38"/>
      <c r="F61" s="38"/>
      <c r="G61" s="38"/>
      <c r="H61" s="38"/>
      <c r="I61" s="352">
        <f t="shared" si="8"/>
        <v>0</v>
      </c>
      <c r="J61" s="38"/>
      <c r="K61" s="38"/>
      <c r="L61" s="38"/>
      <c r="M61" s="38"/>
      <c r="N61" s="38"/>
      <c r="O61" s="38"/>
      <c r="P61" s="38">
        <f t="shared" si="1"/>
        <v>0</v>
      </c>
      <c r="Q61" s="38">
        <f t="shared" si="2"/>
        <v>0</v>
      </c>
      <c r="R61" s="166">
        <f t="shared" si="3"/>
        <v>0</v>
      </c>
      <c r="S61" s="38"/>
      <c r="T61" s="38"/>
      <c r="U61" s="206">
        <f t="shared" si="4"/>
        <v>0</v>
      </c>
      <c r="V61" s="38"/>
      <c r="W61" s="38"/>
      <c r="X61" s="38"/>
      <c r="Y61" s="370">
        <f t="shared" si="5"/>
        <v>0</v>
      </c>
      <c r="Z61" s="38"/>
      <c r="AA61" s="38"/>
      <c r="AB61" s="38"/>
      <c r="AC61" s="168">
        <f t="shared" si="6"/>
        <v>0</v>
      </c>
      <c r="AD61" s="171">
        <f t="shared" si="7"/>
        <v>0</v>
      </c>
    </row>
    <row r="62" spans="1:30" x14ac:dyDescent="0.25">
      <c r="A62" s="67">
        <v>50</v>
      </c>
      <c r="B62" s="19" t="s">
        <v>52</v>
      </c>
      <c r="C62" s="20" t="s">
        <v>12</v>
      </c>
      <c r="D62" s="38"/>
      <c r="E62" s="435">
        <v>1.8790000000000001E-2</v>
      </c>
      <c r="F62" s="38"/>
      <c r="G62" s="38"/>
      <c r="H62" s="38"/>
      <c r="I62" s="352">
        <f t="shared" si="8"/>
        <v>1.8790000000000001E-2</v>
      </c>
      <c r="J62" s="38"/>
      <c r="K62" s="435">
        <v>1.8790000000000001E-2</v>
      </c>
      <c r="L62" s="38"/>
      <c r="M62" s="38"/>
      <c r="N62" s="38"/>
      <c r="O62" s="38"/>
      <c r="P62" s="38">
        <f t="shared" si="1"/>
        <v>1.8790000000000001E-2</v>
      </c>
      <c r="Q62" s="38">
        <f t="shared" si="2"/>
        <v>0</v>
      </c>
      <c r="R62" s="166">
        <f t="shared" si="3"/>
        <v>1.8790000000000001E-2</v>
      </c>
      <c r="S62" s="38"/>
      <c r="T62" s="38"/>
      <c r="U62" s="206">
        <f t="shared" si="4"/>
        <v>0</v>
      </c>
      <c r="V62" s="38"/>
      <c r="W62" s="38"/>
      <c r="X62" s="38"/>
      <c r="Y62" s="370">
        <f t="shared" si="5"/>
        <v>0</v>
      </c>
      <c r="Z62" s="38"/>
      <c r="AA62" s="38"/>
      <c r="AB62" s="38"/>
      <c r="AC62" s="168">
        <f t="shared" si="6"/>
        <v>0</v>
      </c>
      <c r="AD62" s="171">
        <f t="shared" si="7"/>
        <v>3.7580000000000002E-2</v>
      </c>
    </row>
    <row r="63" spans="1:30" x14ac:dyDescent="0.25">
      <c r="A63" s="67">
        <v>51</v>
      </c>
      <c r="B63" s="19" t="s">
        <v>193</v>
      </c>
      <c r="C63" s="20" t="s">
        <v>12</v>
      </c>
      <c r="D63" s="38"/>
      <c r="E63" s="38"/>
      <c r="F63" s="38"/>
      <c r="G63" s="38"/>
      <c r="H63" s="38"/>
      <c r="I63" s="352">
        <f t="shared" si="8"/>
        <v>0</v>
      </c>
      <c r="J63" s="38"/>
      <c r="K63" s="38"/>
      <c r="L63" s="38"/>
      <c r="M63" s="38"/>
      <c r="N63" s="38"/>
      <c r="O63" s="38"/>
      <c r="P63" s="38">
        <f t="shared" si="1"/>
        <v>0</v>
      </c>
      <c r="Q63" s="38">
        <f t="shared" si="2"/>
        <v>0</v>
      </c>
      <c r="R63" s="166">
        <f t="shared" si="3"/>
        <v>0</v>
      </c>
      <c r="S63" s="38"/>
      <c r="T63" s="38"/>
      <c r="U63" s="206">
        <f t="shared" si="4"/>
        <v>0</v>
      </c>
      <c r="V63" s="38"/>
      <c r="W63" s="38"/>
      <c r="X63" s="38"/>
      <c r="Y63" s="370">
        <f t="shared" si="5"/>
        <v>0</v>
      </c>
      <c r="Z63" s="38"/>
      <c r="AA63" s="38"/>
      <c r="AB63" s="38"/>
      <c r="AC63" s="168">
        <f t="shared" si="6"/>
        <v>0</v>
      </c>
      <c r="AD63" s="171">
        <f t="shared" si="7"/>
        <v>0</v>
      </c>
    </row>
    <row r="64" spans="1:30" x14ac:dyDescent="0.25">
      <c r="A64" s="67">
        <v>52</v>
      </c>
      <c r="B64" s="19" t="s">
        <v>102</v>
      </c>
      <c r="C64" s="20" t="s">
        <v>12</v>
      </c>
      <c r="D64" s="38"/>
      <c r="E64" s="38"/>
      <c r="F64" s="38"/>
      <c r="G64" s="38"/>
      <c r="H64" s="38"/>
      <c r="I64" s="352">
        <f t="shared" si="8"/>
        <v>0</v>
      </c>
      <c r="J64" s="38"/>
      <c r="K64" s="38"/>
      <c r="L64" s="38"/>
      <c r="M64" s="38"/>
      <c r="N64" s="38"/>
      <c r="O64" s="38"/>
      <c r="P64" s="38">
        <f t="shared" si="1"/>
        <v>0</v>
      </c>
      <c r="Q64" s="38">
        <f t="shared" si="2"/>
        <v>0</v>
      </c>
      <c r="R64" s="166">
        <f t="shared" si="3"/>
        <v>0</v>
      </c>
      <c r="S64" s="38"/>
      <c r="T64" s="38"/>
      <c r="U64" s="206">
        <f t="shared" si="4"/>
        <v>0</v>
      </c>
      <c r="V64" s="38"/>
      <c r="W64" s="38"/>
      <c r="X64" s="38"/>
      <c r="Y64" s="370">
        <f t="shared" si="5"/>
        <v>0</v>
      </c>
      <c r="Z64" s="38"/>
      <c r="AA64" s="38"/>
      <c r="AB64" s="38"/>
      <c r="AC64" s="168">
        <f t="shared" si="6"/>
        <v>0</v>
      </c>
      <c r="AD64" s="171">
        <f t="shared" si="7"/>
        <v>0</v>
      </c>
    </row>
    <row r="65" spans="1:30" x14ac:dyDescent="0.25">
      <c r="A65" s="67">
        <v>53</v>
      </c>
      <c r="B65" s="19" t="s">
        <v>220</v>
      </c>
      <c r="C65" s="20" t="s">
        <v>12</v>
      </c>
      <c r="D65" s="38"/>
      <c r="E65" s="38"/>
      <c r="F65" s="38"/>
      <c r="G65" s="38"/>
      <c r="H65" s="38"/>
      <c r="I65" s="352">
        <f t="shared" si="8"/>
        <v>0</v>
      </c>
      <c r="J65" s="38"/>
      <c r="K65" s="38"/>
      <c r="L65" s="38"/>
      <c r="M65" s="38"/>
      <c r="N65" s="38"/>
      <c r="O65" s="38"/>
      <c r="P65" s="38">
        <f t="shared" si="1"/>
        <v>0</v>
      </c>
      <c r="Q65" s="38">
        <f t="shared" si="2"/>
        <v>0</v>
      </c>
      <c r="R65" s="166">
        <f t="shared" si="3"/>
        <v>0</v>
      </c>
      <c r="S65" s="38"/>
      <c r="T65" s="38"/>
      <c r="U65" s="206">
        <f t="shared" si="4"/>
        <v>0</v>
      </c>
      <c r="V65" s="38"/>
      <c r="W65" s="38"/>
      <c r="X65" s="38"/>
      <c r="Y65" s="370">
        <f t="shared" si="5"/>
        <v>0</v>
      </c>
      <c r="Z65" s="38"/>
      <c r="AA65" s="38"/>
      <c r="AB65" s="38"/>
      <c r="AC65" s="168">
        <f t="shared" si="6"/>
        <v>0</v>
      </c>
      <c r="AD65" s="171">
        <f t="shared" si="7"/>
        <v>0</v>
      </c>
    </row>
    <row r="66" spans="1:30" x14ac:dyDescent="0.25">
      <c r="A66" s="67">
        <v>54</v>
      </c>
      <c r="B66" s="16" t="s">
        <v>92</v>
      </c>
      <c r="C66" s="25" t="s">
        <v>12</v>
      </c>
      <c r="D66" s="38"/>
      <c r="E66" s="38"/>
      <c r="F66" s="38"/>
      <c r="G66" s="38"/>
      <c r="H66" s="38"/>
      <c r="I66" s="352">
        <f t="shared" si="8"/>
        <v>0</v>
      </c>
      <c r="J66" s="38"/>
      <c r="K66" s="38"/>
      <c r="L66" s="38"/>
      <c r="M66" s="38"/>
      <c r="N66" s="38"/>
      <c r="O66" s="38"/>
      <c r="P66" s="38">
        <f t="shared" si="1"/>
        <v>0</v>
      </c>
      <c r="Q66" s="38">
        <f t="shared" si="2"/>
        <v>0</v>
      </c>
      <c r="R66" s="166">
        <f t="shared" si="3"/>
        <v>0</v>
      </c>
      <c r="S66" s="38"/>
      <c r="T66" s="38"/>
      <c r="U66" s="206">
        <f t="shared" si="4"/>
        <v>0</v>
      </c>
      <c r="V66" s="38"/>
      <c r="W66" s="38"/>
      <c r="X66" s="38"/>
      <c r="Y66" s="370">
        <f t="shared" si="5"/>
        <v>0</v>
      </c>
      <c r="Z66" s="38"/>
      <c r="AA66" s="38"/>
      <c r="AB66" s="38"/>
      <c r="AC66" s="168">
        <f t="shared" si="6"/>
        <v>0</v>
      </c>
      <c r="AD66" s="171">
        <f t="shared" si="7"/>
        <v>0</v>
      </c>
    </row>
    <row r="67" spans="1:30" x14ac:dyDescent="0.25">
      <c r="A67" s="67">
        <v>55</v>
      </c>
      <c r="B67" s="47" t="s">
        <v>121</v>
      </c>
      <c r="C67" s="25" t="s">
        <v>12</v>
      </c>
      <c r="D67" s="38"/>
      <c r="E67" s="38"/>
      <c r="F67" s="38"/>
      <c r="G67" s="38"/>
      <c r="H67" s="38"/>
      <c r="I67" s="352">
        <f t="shared" si="8"/>
        <v>0</v>
      </c>
      <c r="J67" s="38"/>
      <c r="K67" s="38"/>
      <c r="L67" s="38"/>
      <c r="M67" s="38"/>
      <c r="N67" s="38"/>
      <c r="O67" s="38"/>
      <c r="P67" s="38">
        <f t="shared" si="1"/>
        <v>0</v>
      </c>
      <c r="Q67" s="38">
        <f t="shared" si="2"/>
        <v>0</v>
      </c>
      <c r="R67" s="166">
        <f t="shared" si="3"/>
        <v>0</v>
      </c>
      <c r="S67" s="38"/>
      <c r="T67" s="38"/>
      <c r="U67" s="206">
        <f t="shared" si="4"/>
        <v>0</v>
      </c>
      <c r="V67" s="38"/>
      <c r="W67" s="38"/>
      <c r="X67" s="38"/>
      <c r="Y67" s="370">
        <f t="shared" si="5"/>
        <v>0</v>
      </c>
      <c r="Z67" s="38"/>
      <c r="AA67" s="38"/>
      <c r="AB67" s="38"/>
      <c r="AC67" s="168">
        <f t="shared" si="6"/>
        <v>0</v>
      </c>
      <c r="AD67" s="171">
        <f t="shared" si="7"/>
        <v>0</v>
      </c>
    </row>
    <row r="68" spans="1:30" x14ac:dyDescent="0.25">
      <c r="A68" s="67">
        <v>56</v>
      </c>
      <c r="B68" s="19" t="s">
        <v>53</v>
      </c>
      <c r="C68" s="20" t="s">
        <v>12</v>
      </c>
      <c r="D68" s="38"/>
      <c r="E68" s="38"/>
      <c r="F68" s="38"/>
      <c r="G68" s="38"/>
      <c r="H68" s="38"/>
      <c r="I68" s="352">
        <f t="shared" si="8"/>
        <v>0</v>
      </c>
      <c r="J68" s="38"/>
      <c r="K68" s="38"/>
      <c r="L68" s="38"/>
      <c r="M68" s="38"/>
      <c r="N68" s="38"/>
      <c r="O68" s="38"/>
      <c r="P68" s="38">
        <f t="shared" si="1"/>
        <v>0</v>
      </c>
      <c r="Q68" s="38">
        <f t="shared" si="2"/>
        <v>0</v>
      </c>
      <c r="R68" s="166">
        <f t="shared" si="3"/>
        <v>0</v>
      </c>
      <c r="S68" s="38"/>
      <c r="T68" s="38"/>
      <c r="U68" s="206">
        <f t="shared" si="4"/>
        <v>0</v>
      </c>
      <c r="V68" s="38"/>
      <c r="W68" s="38"/>
      <c r="X68" s="38"/>
      <c r="Y68" s="370">
        <f t="shared" si="5"/>
        <v>0</v>
      </c>
      <c r="Z68" s="38"/>
      <c r="AA68" s="38"/>
      <c r="AB68" s="38"/>
      <c r="AC68" s="168">
        <f t="shared" si="6"/>
        <v>0</v>
      </c>
      <c r="AD68" s="171">
        <f t="shared" si="7"/>
        <v>0</v>
      </c>
    </row>
    <row r="69" spans="1:30" x14ac:dyDescent="0.25">
      <c r="A69" s="67">
        <v>57</v>
      </c>
      <c r="B69" s="16" t="s">
        <v>54</v>
      </c>
      <c r="C69" s="17" t="s">
        <v>12</v>
      </c>
      <c r="D69" s="38"/>
      <c r="E69" s="38"/>
      <c r="F69" s="38"/>
      <c r="G69" s="38"/>
      <c r="H69" s="38"/>
      <c r="I69" s="352">
        <f t="shared" si="8"/>
        <v>0</v>
      </c>
      <c r="J69" s="38"/>
      <c r="K69" s="38"/>
      <c r="L69" s="38"/>
      <c r="M69" s="38"/>
      <c r="N69" s="38"/>
      <c r="O69" s="38"/>
      <c r="P69" s="38">
        <f t="shared" si="1"/>
        <v>0</v>
      </c>
      <c r="Q69" s="38">
        <f t="shared" si="2"/>
        <v>0</v>
      </c>
      <c r="R69" s="166">
        <f t="shared" si="3"/>
        <v>0</v>
      </c>
      <c r="S69" s="38"/>
      <c r="T69" s="38"/>
      <c r="U69" s="206">
        <f t="shared" si="4"/>
        <v>0</v>
      </c>
      <c r="V69" s="38"/>
      <c r="W69" s="38"/>
      <c r="X69" s="38"/>
      <c r="Y69" s="370">
        <f t="shared" si="5"/>
        <v>0</v>
      </c>
      <c r="Z69" s="168"/>
      <c r="AA69" s="38"/>
      <c r="AB69" s="38"/>
      <c r="AC69" s="168">
        <f t="shared" si="6"/>
        <v>0</v>
      </c>
      <c r="AD69" s="171">
        <f t="shared" si="7"/>
        <v>0</v>
      </c>
    </row>
    <row r="70" spans="1:30" x14ac:dyDescent="0.25">
      <c r="A70" s="67">
        <v>58</v>
      </c>
      <c r="B70" s="16" t="s">
        <v>55</v>
      </c>
      <c r="C70" s="17" t="s">
        <v>12</v>
      </c>
      <c r="D70" s="38"/>
      <c r="E70" s="38"/>
      <c r="F70" s="38"/>
      <c r="G70" s="38"/>
      <c r="H70" s="38"/>
      <c r="I70" s="352">
        <f t="shared" si="8"/>
        <v>0</v>
      </c>
      <c r="J70" s="38"/>
      <c r="K70" s="38"/>
      <c r="L70" s="38"/>
      <c r="M70" s="38"/>
      <c r="N70" s="38"/>
      <c r="O70" s="38"/>
      <c r="P70" s="38">
        <f t="shared" si="1"/>
        <v>0</v>
      </c>
      <c r="Q70" s="38">
        <f t="shared" si="2"/>
        <v>0</v>
      </c>
      <c r="R70" s="166">
        <f t="shared" si="3"/>
        <v>0</v>
      </c>
      <c r="S70" s="38"/>
      <c r="T70" s="38"/>
      <c r="U70" s="206">
        <f t="shared" si="4"/>
        <v>0</v>
      </c>
      <c r="V70" s="38"/>
      <c r="W70" s="38"/>
      <c r="X70" s="38"/>
      <c r="Y70" s="370">
        <f t="shared" si="5"/>
        <v>0</v>
      </c>
      <c r="Z70" s="38"/>
      <c r="AA70" s="38"/>
      <c r="AB70" s="38"/>
      <c r="AC70" s="168">
        <f t="shared" si="6"/>
        <v>0</v>
      </c>
      <c r="AD70" s="171">
        <f t="shared" si="7"/>
        <v>0</v>
      </c>
    </row>
    <row r="71" spans="1:30" x14ac:dyDescent="0.25">
      <c r="A71" s="67">
        <v>59</v>
      </c>
      <c r="B71" s="16" t="s">
        <v>56</v>
      </c>
      <c r="C71" s="17" t="s">
        <v>12</v>
      </c>
      <c r="D71" s="38"/>
      <c r="E71" s="435">
        <v>3.7499999999999999E-3</v>
      </c>
      <c r="F71" s="38"/>
      <c r="G71" s="38"/>
      <c r="H71" s="38"/>
      <c r="I71" s="352">
        <f t="shared" ref="I71:I102" si="9">(H71+G71+F71+E71+D71)*$I$5</f>
        <v>3.7499999999999999E-3</v>
      </c>
      <c r="J71" s="38"/>
      <c r="K71" s="435">
        <v>3.7499999999999999E-3</v>
      </c>
      <c r="L71" s="38"/>
      <c r="M71" s="38"/>
      <c r="N71" s="38"/>
      <c r="O71" s="38"/>
      <c r="P71" s="38">
        <f t="shared" si="1"/>
        <v>3.7499999999999999E-3</v>
      </c>
      <c r="Q71" s="38">
        <f t="shared" si="2"/>
        <v>0</v>
      </c>
      <c r="R71" s="166">
        <f t="shared" si="3"/>
        <v>3.7499999999999999E-3</v>
      </c>
      <c r="S71" s="38"/>
      <c r="T71" s="38"/>
      <c r="U71" s="206">
        <f t="shared" si="4"/>
        <v>0</v>
      </c>
      <c r="V71" s="38"/>
      <c r="W71" s="38"/>
      <c r="X71" s="38"/>
      <c r="Y71" s="370">
        <f t="shared" si="5"/>
        <v>0</v>
      </c>
      <c r="Z71" s="38"/>
      <c r="AA71" s="38"/>
      <c r="AB71" s="38"/>
      <c r="AC71" s="168">
        <f t="shared" si="6"/>
        <v>0</v>
      </c>
      <c r="AD71" s="171">
        <f t="shared" si="7"/>
        <v>7.4999999999999997E-3</v>
      </c>
    </row>
    <row r="72" spans="1:30" x14ac:dyDescent="0.25">
      <c r="A72" s="67">
        <v>60</v>
      </c>
      <c r="B72" s="47" t="s">
        <v>109</v>
      </c>
      <c r="C72" s="55" t="s">
        <v>12</v>
      </c>
      <c r="D72" s="38"/>
      <c r="E72" s="38"/>
      <c r="F72" s="38"/>
      <c r="G72" s="38"/>
      <c r="H72" s="38"/>
      <c r="I72" s="352">
        <f t="shared" si="9"/>
        <v>0</v>
      </c>
      <c r="J72" s="38"/>
      <c r="K72" s="38"/>
      <c r="L72" s="38"/>
      <c r="M72" s="38"/>
      <c r="N72" s="38"/>
      <c r="O72" s="38"/>
      <c r="P72" s="38">
        <f t="shared" ref="P72:P135" si="10">(J72+K72+L72+M72+N72)*$P$5</f>
        <v>0</v>
      </c>
      <c r="Q72" s="38">
        <f t="shared" ref="Q72:Q135" si="11">(J72+K72+L72+M72+O72+N72)*$Q$5</f>
        <v>0</v>
      </c>
      <c r="R72" s="166">
        <f t="shared" ref="R72:R135" si="12">Q72+P72</f>
        <v>0</v>
      </c>
      <c r="S72" s="38"/>
      <c r="T72" s="38"/>
      <c r="U72" s="206">
        <f t="shared" ref="U72:U135" si="13">(T72+S72)*$U$5</f>
        <v>0</v>
      </c>
      <c r="V72" s="38"/>
      <c r="W72" s="38"/>
      <c r="X72" s="38"/>
      <c r="Y72" s="370">
        <f t="shared" ref="Y72:Y135" si="14">(X72+W72+V72)*$Y$5</f>
        <v>0</v>
      </c>
      <c r="Z72" s="38"/>
      <c r="AA72" s="38"/>
      <c r="AB72" s="38"/>
      <c r="AC72" s="168">
        <f t="shared" ref="AC72:AC135" si="15">(AB72+AA72+Z72)*$AC$5</f>
        <v>0</v>
      </c>
      <c r="AD72" s="171">
        <f t="shared" ref="AD72:AD135" si="16">I72+R72+U72+Y72+AC72</f>
        <v>0</v>
      </c>
    </row>
    <row r="73" spans="1:30" x14ac:dyDescent="0.25">
      <c r="A73" s="15"/>
      <c r="B73" s="269" t="s">
        <v>198</v>
      </c>
      <c r="C73" s="7"/>
      <c r="D73" s="38"/>
      <c r="E73" s="38"/>
      <c r="F73" s="38"/>
      <c r="G73" s="38"/>
      <c r="H73" s="38"/>
      <c r="I73" s="352">
        <f t="shared" si="9"/>
        <v>0</v>
      </c>
      <c r="J73" s="38"/>
      <c r="K73" s="38"/>
      <c r="L73" s="38"/>
      <c r="M73" s="38"/>
      <c r="N73" s="38"/>
      <c r="O73" s="38"/>
      <c r="P73" s="38">
        <f t="shared" si="10"/>
        <v>0</v>
      </c>
      <c r="Q73" s="38">
        <f t="shared" si="11"/>
        <v>0</v>
      </c>
      <c r="R73" s="166">
        <f t="shared" si="12"/>
        <v>0</v>
      </c>
      <c r="S73" s="38"/>
      <c r="T73" s="38"/>
      <c r="U73" s="206">
        <f t="shared" si="13"/>
        <v>0</v>
      </c>
      <c r="V73" s="38"/>
      <c r="W73" s="38"/>
      <c r="X73" s="38"/>
      <c r="Y73" s="370">
        <f t="shared" si="14"/>
        <v>0</v>
      </c>
      <c r="Z73" s="38"/>
      <c r="AA73" s="38"/>
      <c r="AB73" s="38"/>
      <c r="AC73" s="168">
        <f t="shared" si="15"/>
        <v>0</v>
      </c>
      <c r="AD73" s="171">
        <f t="shared" si="16"/>
        <v>0</v>
      </c>
    </row>
    <row r="74" spans="1:30" x14ac:dyDescent="0.25">
      <c r="A74" s="15">
        <v>61</v>
      </c>
      <c r="B74" s="16" t="s">
        <v>57</v>
      </c>
      <c r="C74" s="17" t="s">
        <v>12</v>
      </c>
      <c r="D74" s="38"/>
      <c r="E74" s="38"/>
      <c r="F74" s="38"/>
      <c r="G74" s="38"/>
      <c r="H74" s="38"/>
      <c r="I74" s="352">
        <f t="shared" si="9"/>
        <v>0</v>
      </c>
      <c r="J74" s="38"/>
      <c r="K74" s="38"/>
      <c r="L74" s="38"/>
      <c r="M74" s="38"/>
      <c r="N74" s="38"/>
      <c r="O74" s="38"/>
      <c r="P74" s="38">
        <f t="shared" si="10"/>
        <v>0</v>
      </c>
      <c r="Q74" s="38">
        <f t="shared" si="11"/>
        <v>0</v>
      </c>
      <c r="R74" s="166">
        <f t="shared" si="12"/>
        <v>0</v>
      </c>
      <c r="S74" s="38"/>
      <c r="T74" s="206">
        <v>5.0000000000000001E-4</v>
      </c>
      <c r="U74" s="206">
        <f t="shared" si="13"/>
        <v>5.0000000000000001E-4</v>
      </c>
      <c r="V74" s="38"/>
      <c r="W74" s="38"/>
      <c r="X74" s="38"/>
      <c r="Y74" s="370">
        <f t="shared" si="14"/>
        <v>0</v>
      </c>
      <c r="Z74" s="38"/>
      <c r="AA74" s="447">
        <v>5.0000000000000001E-4</v>
      </c>
      <c r="AB74" s="38"/>
      <c r="AC74" s="168">
        <f t="shared" si="15"/>
        <v>5.0000000000000001E-4</v>
      </c>
      <c r="AD74" s="171">
        <f t="shared" si="16"/>
        <v>1E-3</v>
      </c>
    </row>
    <row r="75" spans="1:30" x14ac:dyDescent="0.25">
      <c r="A75" s="15">
        <v>62</v>
      </c>
      <c r="B75" s="16" t="s">
        <v>58</v>
      </c>
      <c r="C75" s="17" t="s">
        <v>12</v>
      </c>
      <c r="D75" s="38"/>
      <c r="E75" s="38"/>
      <c r="F75" s="38"/>
      <c r="G75" s="38"/>
      <c r="H75" s="38"/>
      <c r="I75" s="352">
        <f t="shared" si="9"/>
        <v>0</v>
      </c>
      <c r="J75" s="38"/>
      <c r="K75" s="38"/>
      <c r="L75" s="38"/>
      <c r="M75" s="38"/>
      <c r="N75" s="38"/>
      <c r="O75" s="38"/>
      <c r="P75" s="38">
        <f t="shared" si="10"/>
        <v>0</v>
      </c>
      <c r="Q75" s="38">
        <f t="shared" si="11"/>
        <v>0</v>
      </c>
      <c r="R75" s="166">
        <f t="shared" si="12"/>
        <v>0</v>
      </c>
      <c r="S75" s="38"/>
      <c r="T75" s="38"/>
      <c r="U75" s="206">
        <f t="shared" si="13"/>
        <v>0</v>
      </c>
      <c r="V75" s="38"/>
      <c r="W75" s="38"/>
      <c r="X75" s="38"/>
      <c r="Y75" s="370">
        <f t="shared" si="14"/>
        <v>0</v>
      </c>
      <c r="Z75" s="38"/>
      <c r="AA75" s="38"/>
      <c r="AB75" s="38"/>
      <c r="AC75" s="168">
        <f t="shared" si="15"/>
        <v>0</v>
      </c>
      <c r="AD75" s="171">
        <f t="shared" si="16"/>
        <v>0</v>
      </c>
    </row>
    <row r="76" spans="1:30" x14ac:dyDescent="0.25">
      <c r="A76" s="15">
        <v>63</v>
      </c>
      <c r="B76" s="16" t="s">
        <v>59</v>
      </c>
      <c r="C76" s="17" t="s">
        <v>12</v>
      </c>
      <c r="D76" s="38"/>
      <c r="E76" s="38"/>
      <c r="F76" s="38"/>
      <c r="G76" s="38"/>
      <c r="H76" s="38"/>
      <c r="I76" s="352">
        <f t="shared" si="9"/>
        <v>0</v>
      </c>
      <c r="J76" s="38"/>
      <c r="K76" s="38"/>
      <c r="L76" s="38"/>
      <c r="M76" s="38"/>
      <c r="N76" s="38"/>
      <c r="O76" s="38"/>
      <c r="P76" s="38">
        <f t="shared" si="10"/>
        <v>0</v>
      </c>
      <c r="Q76" s="38">
        <f t="shared" si="11"/>
        <v>0</v>
      </c>
      <c r="R76" s="166">
        <f t="shared" si="12"/>
        <v>0</v>
      </c>
      <c r="S76" s="38"/>
      <c r="T76" s="38"/>
      <c r="U76" s="206">
        <f t="shared" si="13"/>
        <v>0</v>
      </c>
      <c r="V76" s="38"/>
      <c r="W76" s="38"/>
      <c r="X76" s="38"/>
      <c r="Y76" s="370">
        <f t="shared" si="14"/>
        <v>0</v>
      </c>
      <c r="Z76" s="38"/>
      <c r="AA76" s="38"/>
      <c r="AB76" s="38"/>
      <c r="AC76" s="168">
        <f t="shared" si="15"/>
        <v>0</v>
      </c>
      <c r="AD76" s="171">
        <f t="shared" si="16"/>
        <v>0</v>
      </c>
    </row>
    <row r="77" spans="1:30" x14ac:dyDescent="0.25">
      <c r="A77" s="15">
        <v>64</v>
      </c>
      <c r="B77" s="16" t="s">
        <v>60</v>
      </c>
      <c r="C77" s="17" t="s">
        <v>12</v>
      </c>
      <c r="D77" s="38"/>
      <c r="E77" s="38"/>
      <c r="F77" s="38"/>
      <c r="G77" s="38"/>
      <c r="H77" s="38"/>
      <c r="I77" s="352">
        <f t="shared" si="9"/>
        <v>0</v>
      </c>
      <c r="J77" s="38"/>
      <c r="K77" s="38"/>
      <c r="L77" s="38"/>
      <c r="M77" s="38"/>
      <c r="N77" s="38"/>
      <c r="O77" s="38"/>
      <c r="P77" s="38">
        <f t="shared" si="10"/>
        <v>0</v>
      </c>
      <c r="Q77" s="38">
        <f t="shared" si="11"/>
        <v>0</v>
      </c>
      <c r="R77" s="166">
        <f t="shared" si="12"/>
        <v>0</v>
      </c>
      <c r="S77" s="38"/>
      <c r="T77" s="38"/>
      <c r="U77" s="206">
        <f t="shared" si="13"/>
        <v>0</v>
      </c>
      <c r="V77" s="38"/>
      <c r="W77" s="38"/>
      <c r="X77" s="38"/>
      <c r="Y77" s="370">
        <f t="shared" si="14"/>
        <v>0</v>
      </c>
      <c r="Z77" s="38"/>
      <c r="AA77" s="38"/>
      <c r="AB77" s="38"/>
      <c r="AC77" s="168">
        <f t="shared" si="15"/>
        <v>0</v>
      </c>
      <c r="AD77" s="171">
        <f t="shared" si="16"/>
        <v>0</v>
      </c>
    </row>
    <row r="78" spans="1:30" x14ac:dyDescent="0.25">
      <c r="A78" s="15">
        <v>65</v>
      </c>
      <c r="B78" s="16" t="s">
        <v>195</v>
      </c>
      <c r="C78" s="17" t="s">
        <v>12</v>
      </c>
      <c r="D78" s="38"/>
      <c r="E78" s="38"/>
      <c r="F78" s="38"/>
      <c r="G78" s="38"/>
      <c r="H78" s="38"/>
      <c r="I78" s="352">
        <f t="shared" si="9"/>
        <v>0</v>
      </c>
      <c r="J78" s="38"/>
      <c r="K78" s="38"/>
      <c r="L78" s="38"/>
      <c r="M78" s="38"/>
      <c r="N78" s="38"/>
      <c r="O78" s="38"/>
      <c r="P78" s="38">
        <f t="shared" si="10"/>
        <v>0</v>
      </c>
      <c r="Q78" s="38">
        <f t="shared" si="11"/>
        <v>0</v>
      </c>
      <c r="R78" s="166">
        <f t="shared" si="12"/>
        <v>0</v>
      </c>
      <c r="S78" s="38"/>
      <c r="T78" s="38"/>
      <c r="U78" s="206">
        <f t="shared" si="13"/>
        <v>0</v>
      </c>
      <c r="V78" s="38"/>
      <c r="W78" s="38"/>
      <c r="X78" s="38"/>
      <c r="Y78" s="370">
        <f t="shared" si="14"/>
        <v>0</v>
      </c>
      <c r="Z78" s="38"/>
      <c r="AA78" s="38"/>
      <c r="AB78" s="38"/>
      <c r="AC78" s="168">
        <f t="shared" si="15"/>
        <v>0</v>
      </c>
      <c r="AD78" s="171">
        <f t="shared" si="16"/>
        <v>0</v>
      </c>
    </row>
    <row r="79" spans="1:30" x14ac:dyDescent="0.25">
      <c r="A79" s="15"/>
      <c r="B79" s="269" t="s">
        <v>196</v>
      </c>
      <c r="C79" s="7"/>
      <c r="D79" s="38"/>
      <c r="E79" s="38"/>
      <c r="F79" s="38"/>
      <c r="G79" s="38"/>
      <c r="H79" s="38"/>
      <c r="I79" s="352">
        <f t="shared" si="9"/>
        <v>0</v>
      </c>
      <c r="J79" s="38"/>
      <c r="K79" s="38"/>
      <c r="L79" s="38"/>
      <c r="M79" s="38"/>
      <c r="N79" s="38"/>
      <c r="O79" s="38"/>
      <c r="P79" s="38">
        <f t="shared" si="10"/>
        <v>0</v>
      </c>
      <c r="Q79" s="38">
        <f t="shared" si="11"/>
        <v>0</v>
      </c>
      <c r="R79" s="166">
        <f t="shared" si="12"/>
        <v>0</v>
      </c>
      <c r="S79" s="38"/>
      <c r="T79" s="38"/>
      <c r="U79" s="206">
        <f t="shared" si="13"/>
        <v>0</v>
      </c>
      <c r="V79" s="38"/>
      <c r="W79" s="38"/>
      <c r="X79" s="38"/>
      <c r="Y79" s="370">
        <f t="shared" si="14"/>
        <v>0</v>
      </c>
      <c r="Z79" s="38"/>
      <c r="AA79" s="38"/>
      <c r="AB79" s="38"/>
      <c r="AC79" s="168">
        <f t="shared" si="15"/>
        <v>0</v>
      </c>
      <c r="AD79" s="171">
        <f t="shared" si="16"/>
        <v>0</v>
      </c>
    </row>
    <row r="80" spans="1:30" x14ac:dyDescent="0.25">
      <c r="A80" s="15">
        <v>66</v>
      </c>
      <c r="B80" s="19" t="s">
        <v>66</v>
      </c>
      <c r="C80" s="20" t="s">
        <v>12</v>
      </c>
      <c r="D80" s="38"/>
      <c r="E80" s="38"/>
      <c r="F80" s="38"/>
      <c r="G80" s="435">
        <v>2.0400000000000001E-2</v>
      </c>
      <c r="H80" s="38"/>
      <c r="I80" s="352">
        <f t="shared" si="9"/>
        <v>2.0400000000000001E-2</v>
      </c>
      <c r="J80" s="38"/>
      <c r="K80" s="38"/>
      <c r="L80" s="38"/>
      <c r="M80" s="435">
        <v>2.0400000000000001E-2</v>
      </c>
      <c r="N80" s="38"/>
      <c r="O80" s="38"/>
      <c r="P80" s="38">
        <f t="shared" si="10"/>
        <v>2.0400000000000001E-2</v>
      </c>
      <c r="Q80" s="38">
        <f t="shared" si="11"/>
        <v>0</v>
      </c>
      <c r="R80" s="166">
        <f t="shared" si="12"/>
        <v>2.0400000000000001E-2</v>
      </c>
      <c r="S80" s="38"/>
      <c r="T80" s="38"/>
      <c r="U80" s="206">
        <f t="shared" si="13"/>
        <v>0</v>
      </c>
      <c r="V80" s="38"/>
      <c r="W80" s="38"/>
      <c r="X80" s="38"/>
      <c r="Y80" s="370">
        <f t="shared" si="14"/>
        <v>0</v>
      </c>
      <c r="Z80" s="38"/>
      <c r="AA80" s="38"/>
      <c r="AB80" s="38"/>
      <c r="AC80" s="168">
        <f t="shared" si="15"/>
        <v>0</v>
      </c>
      <c r="AD80" s="171">
        <f t="shared" si="16"/>
        <v>4.0800000000000003E-2</v>
      </c>
    </row>
    <row r="81" spans="1:30" x14ac:dyDescent="0.25">
      <c r="A81" s="15">
        <v>67</v>
      </c>
      <c r="B81" s="19" t="s">
        <v>67</v>
      </c>
      <c r="C81" s="20" t="s">
        <v>12</v>
      </c>
      <c r="D81" s="38"/>
      <c r="E81" s="38"/>
      <c r="F81" s="38"/>
      <c r="G81" s="38"/>
      <c r="H81" s="38"/>
      <c r="I81" s="352">
        <f t="shared" si="9"/>
        <v>0</v>
      </c>
      <c r="J81" s="38"/>
      <c r="K81" s="38"/>
      <c r="L81" s="38"/>
      <c r="M81" s="38"/>
      <c r="N81" s="38"/>
      <c r="O81" s="38"/>
      <c r="P81" s="38">
        <f t="shared" si="10"/>
        <v>0</v>
      </c>
      <c r="Q81" s="38">
        <f t="shared" si="11"/>
        <v>0</v>
      </c>
      <c r="R81" s="166">
        <f t="shared" si="12"/>
        <v>0</v>
      </c>
      <c r="S81" s="38"/>
      <c r="T81" s="38"/>
      <c r="U81" s="206">
        <f t="shared" si="13"/>
        <v>0</v>
      </c>
      <c r="V81" s="38"/>
      <c r="W81" s="38"/>
      <c r="X81" s="38"/>
      <c r="Y81" s="370">
        <f t="shared" si="14"/>
        <v>0</v>
      </c>
      <c r="Z81" s="38"/>
      <c r="AA81" s="38"/>
      <c r="AB81" s="38"/>
      <c r="AC81" s="168">
        <f t="shared" si="15"/>
        <v>0</v>
      </c>
      <c r="AD81" s="171">
        <f t="shared" si="16"/>
        <v>0</v>
      </c>
    </row>
    <row r="82" spans="1:30" x14ac:dyDescent="0.25">
      <c r="A82" s="15">
        <v>68</v>
      </c>
      <c r="B82" s="19" t="s">
        <v>68</v>
      </c>
      <c r="C82" s="20" t="s">
        <v>12</v>
      </c>
      <c r="D82" s="38"/>
      <c r="E82" s="38"/>
      <c r="F82" s="38"/>
      <c r="G82" s="38"/>
      <c r="H82" s="38"/>
      <c r="I82" s="352">
        <f t="shared" si="9"/>
        <v>0</v>
      </c>
      <c r="J82" s="38"/>
      <c r="K82" s="38"/>
      <c r="L82" s="38"/>
      <c r="M82" s="38"/>
      <c r="N82" s="38"/>
      <c r="O82" s="38"/>
      <c r="P82" s="38">
        <f t="shared" si="10"/>
        <v>0</v>
      </c>
      <c r="Q82" s="38">
        <f t="shared" si="11"/>
        <v>0</v>
      </c>
      <c r="R82" s="166">
        <f t="shared" si="12"/>
        <v>0</v>
      </c>
      <c r="S82" s="38"/>
      <c r="T82" s="38"/>
      <c r="U82" s="206">
        <f t="shared" si="13"/>
        <v>0</v>
      </c>
      <c r="V82" s="38"/>
      <c r="W82" s="38"/>
      <c r="X82" s="38"/>
      <c r="Y82" s="370">
        <f t="shared" si="14"/>
        <v>0</v>
      </c>
      <c r="Z82" s="38"/>
      <c r="AA82" s="38"/>
      <c r="AB82" s="38"/>
      <c r="AC82" s="168">
        <f t="shared" si="15"/>
        <v>0</v>
      </c>
      <c r="AD82" s="171">
        <f t="shared" si="16"/>
        <v>0</v>
      </c>
    </row>
    <row r="83" spans="1:30" x14ac:dyDescent="0.25">
      <c r="A83" s="15">
        <v>69</v>
      </c>
      <c r="B83" s="16" t="s">
        <v>69</v>
      </c>
      <c r="C83" s="17" t="s">
        <v>12</v>
      </c>
      <c r="D83" s="38"/>
      <c r="E83" s="38"/>
      <c r="F83" s="38"/>
      <c r="G83" s="38"/>
      <c r="H83" s="38"/>
      <c r="I83" s="352">
        <f t="shared" si="9"/>
        <v>0</v>
      </c>
      <c r="J83" s="38"/>
      <c r="K83" s="38"/>
      <c r="L83" s="38"/>
      <c r="M83" s="38"/>
      <c r="N83" s="38"/>
      <c r="O83" s="38"/>
      <c r="P83" s="38">
        <f t="shared" si="10"/>
        <v>0</v>
      </c>
      <c r="Q83" s="38">
        <f t="shared" si="11"/>
        <v>0</v>
      </c>
      <c r="R83" s="166">
        <f t="shared" si="12"/>
        <v>0</v>
      </c>
      <c r="S83" s="38"/>
      <c r="T83" s="38"/>
      <c r="U83" s="206">
        <f t="shared" si="13"/>
        <v>0</v>
      </c>
      <c r="V83" s="38"/>
      <c r="W83" s="38"/>
      <c r="X83" s="38"/>
      <c r="Y83" s="370">
        <f t="shared" si="14"/>
        <v>0</v>
      </c>
      <c r="Z83" s="38"/>
      <c r="AA83" s="38"/>
      <c r="AB83" s="38"/>
      <c r="AC83" s="168">
        <f t="shared" si="15"/>
        <v>0</v>
      </c>
      <c r="AD83" s="171">
        <f t="shared" si="16"/>
        <v>0</v>
      </c>
    </row>
    <row r="84" spans="1:30" x14ac:dyDescent="0.25">
      <c r="A84" s="15">
        <v>70</v>
      </c>
      <c r="B84" s="16" t="s">
        <v>70</v>
      </c>
      <c r="C84" s="17" t="s">
        <v>12</v>
      </c>
      <c r="D84" s="38"/>
      <c r="E84" s="38"/>
      <c r="F84" s="38"/>
      <c r="G84" s="38"/>
      <c r="H84" s="38"/>
      <c r="I84" s="352">
        <f t="shared" si="9"/>
        <v>0</v>
      </c>
      <c r="J84" s="38"/>
      <c r="K84" s="38"/>
      <c r="L84" s="38"/>
      <c r="M84" s="38"/>
      <c r="N84" s="38"/>
      <c r="O84" s="38"/>
      <c r="P84" s="38">
        <f t="shared" si="10"/>
        <v>0</v>
      </c>
      <c r="Q84" s="38">
        <f t="shared" si="11"/>
        <v>0</v>
      </c>
      <c r="R84" s="166">
        <f t="shared" si="12"/>
        <v>0</v>
      </c>
      <c r="S84" s="38"/>
      <c r="T84" s="38"/>
      <c r="U84" s="206">
        <f t="shared" si="13"/>
        <v>0</v>
      </c>
      <c r="V84" s="38"/>
      <c r="W84" s="167">
        <v>1.5299999999999999E-2</v>
      </c>
      <c r="X84" s="38"/>
      <c r="Y84" s="370">
        <f t="shared" si="14"/>
        <v>0</v>
      </c>
      <c r="Z84" s="38"/>
      <c r="AA84" s="38"/>
      <c r="AB84" s="38"/>
      <c r="AC84" s="168">
        <f t="shared" si="15"/>
        <v>0</v>
      </c>
      <c r="AD84" s="171">
        <f t="shared" si="16"/>
        <v>0</v>
      </c>
    </row>
    <row r="85" spans="1:30" x14ac:dyDescent="0.25">
      <c r="A85" s="15">
        <v>71</v>
      </c>
      <c r="B85" s="22" t="s">
        <v>103</v>
      </c>
      <c r="C85" s="17" t="s">
        <v>12</v>
      </c>
      <c r="D85" s="38"/>
      <c r="E85" s="38"/>
      <c r="F85" s="38"/>
      <c r="G85" s="38"/>
      <c r="H85" s="38"/>
      <c r="I85" s="352">
        <f t="shared" si="9"/>
        <v>0</v>
      </c>
      <c r="J85" s="38"/>
      <c r="K85" s="38"/>
      <c r="L85" s="38"/>
      <c r="M85" s="38"/>
      <c r="N85" s="38"/>
      <c r="O85" s="38"/>
      <c r="P85" s="38">
        <f t="shared" si="10"/>
        <v>0</v>
      </c>
      <c r="Q85" s="38">
        <f t="shared" si="11"/>
        <v>0</v>
      </c>
      <c r="R85" s="166">
        <f t="shared" si="12"/>
        <v>0</v>
      </c>
      <c r="S85" s="38"/>
      <c r="T85" s="38"/>
      <c r="U85" s="206">
        <f t="shared" si="13"/>
        <v>0</v>
      </c>
      <c r="V85" s="38"/>
      <c r="W85" s="38"/>
      <c r="X85" s="38"/>
      <c r="Y85" s="370">
        <f t="shared" si="14"/>
        <v>0</v>
      </c>
      <c r="Z85" s="38"/>
      <c r="AA85" s="38"/>
      <c r="AB85" s="38"/>
      <c r="AC85" s="168">
        <f t="shared" si="15"/>
        <v>0</v>
      </c>
      <c r="AD85" s="171">
        <f t="shared" si="16"/>
        <v>0</v>
      </c>
    </row>
    <row r="86" spans="1:30" x14ac:dyDescent="0.25">
      <c r="A86" s="15">
        <v>72</v>
      </c>
      <c r="B86" s="22" t="s">
        <v>111</v>
      </c>
      <c r="C86" s="17" t="s">
        <v>12</v>
      </c>
      <c r="D86" s="38"/>
      <c r="E86" s="38"/>
      <c r="F86" s="38"/>
      <c r="G86" s="38"/>
      <c r="H86" s="38"/>
      <c r="I86" s="352">
        <f t="shared" si="9"/>
        <v>0</v>
      </c>
      <c r="J86" s="38"/>
      <c r="K86" s="38"/>
      <c r="L86" s="38"/>
      <c r="M86" s="38"/>
      <c r="N86" s="38"/>
      <c r="O86" s="38"/>
      <c r="P86" s="38">
        <f t="shared" si="10"/>
        <v>0</v>
      </c>
      <c r="Q86" s="38">
        <f t="shared" si="11"/>
        <v>0</v>
      </c>
      <c r="R86" s="166">
        <f t="shared" si="12"/>
        <v>0</v>
      </c>
      <c r="S86" s="38"/>
      <c r="T86" s="38"/>
      <c r="U86" s="206">
        <f t="shared" si="13"/>
        <v>0</v>
      </c>
      <c r="V86" s="38"/>
      <c r="W86" s="38"/>
      <c r="X86" s="38"/>
      <c r="Y86" s="370">
        <f t="shared" si="14"/>
        <v>0</v>
      </c>
      <c r="Z86" s="38"/>
      <c r="AA86" s="38"/>
      <c r="AB86" s="38"/>
      <c r="AC86" s="168">
        <f t="shared" si="15"/>
        <v>0</v>
      </c>
      <c r="AD86" s="171">
        <f t="shared" si="16"/>
        <v>0</v>
      </c>
    </row>
    <row r="87" spans="1:30" x14ac:dyDescent="0.25">
      <c r="A87" s="15">
        <v>73</v>
      </c>
      <c r="B87" s="22" t="s">
        <v>112</v>
      </c>
      <c r="C87" s="17" t="s">
        <v>12</v>
      </c>
      <c r="D87" s="38"/>
      <c r="E87" s="38"/>
      <c r="F87" s="38"/>
      <c r="G87" s="38"/>
      <c r="H87" s="38"/>
      <c r="I87" s="352">
        <f t="shared" si="9"/>
        <v>0</v>
      </c>
      <c r="J87" s="38"/>
      <c r="K87" s="38"/>
      <c r="L87" s="38"/>
      <c r="M87" s="38"/>
      <c r="N87" s="38"/>
      <c r="O87" s="38"/>
      <c r="P87" s="38">
        <f t="shared" si="10"/>
        <v>0</v>
      </c>
      <c r="Q87" s="38">
        <f t="shared" si="11"/>
        <v>0</v>
      </c>
      <c r="R87" s="166">
        <f t="shared" si="12"/>
        <v>0</v>
      </c>
      <c r="S87" s="38"/>
      <c r="T87" s="38"/>
      <c r="U87" s="206">
        <f t="shared" si="13"/>
        <v>0</v>
      </c>
      <c r="V87" s="38"/>
      <c r="W87" s="38"/>
      <c r="X87" s="38"/>
      <c r="Y87" s="370">
        <f t="shared" si="14"/>
        <v>0</v>
      </c>
      <c r="Z87" s="38"/>
      <c r="AA87" s="38"/>
      <c r="AB87" s="38"/>
      <c r="AC87" s="168">
        <f t="shared" si="15"/>
        <v>0</v>
      </c>
      <c r="AD87" s="171">
        <f t="shared" si="16"/>
        <v>0</v>
      </c>
    </row>
    <row r="88" spans="1:30" x14ac:dyDescent="0.25">
      <c r="A88" s="15">
        <v>74</v>
      </c>
      <c r="B88" s="22" t="s">
        <v>199</v>
      </c>
      <c r="C88" s="23" t="s">
        <v>12</v>
      </c>
      <c r="D88" s="38"/>
      <c r="E88" s="38"/>
      <c r="F88" s="38"/>
      <c r="G88" s="38"/>
      <c r="H88" s="38"/>
      <c r="I88" s="352">
        <f t="shared" si="9"/>
        <v>0</v>
      </c>
      <c r="J88" s="38"/>
      <c r="K88" s="38"/>
      <c r="L88" s="38"/>
      <c r="M88" s="38"/>
      <c r="N88" s="38"/>
      <c r="O88" s="38"/>
      <c r="P88" s="38">
        <f t="shared" si="10"/>
        <v>0</v>
      </c>
      <c r="Q88" s="38">
        <f t="shared" si="11"/>
        <v>0</v>
      </c>
      <c r="R88" s="166">
        <f t="shared" si="12"/>
        <v>0</v>
      </c>
      <c r="S88" s="38"/>
      <c r="T88" s="38"/>
      <c r="U88" s="206">
        <f t="shared" si="13"/>
        <v>0</v>
      </c>
      <c r="V88" s="38"/>
      <c r="W88" s="38"/>
      <c r="X88" s="38"/>
      <c r="Y88" s="370">
        <f t="shared" si="14"/>
        <v>0</v>
      </c>
      <c r="Z88" s="38"/>
      <c r="AA88" s="38"/>
      <c r="AB88" s="38"/>
      <c r="AC88" s="168">
        <f t="shared" si="15"/>
        <v>0</v>
      </c>
      <c r="AD88" s="171">
        <f t="shared" si="16"/>
        <v>0</v>
      </c>
    </row>
    <row r="89" spans="1:30" x14ac:dyDescent="0.25">
      <c r="A89" s="15">
        <v>75</v>
      </c>
      <c r="B89" s="22" t="s">
        <v>200</v>
      </c>
      <c r="C89" s="23" t="s">
        <v>12</v>
      </c>
      <c r="D89" s="38"/>
      <c r="E89" s="38"/>
      <c r="F89" s="38"/>
      <c r="G89" s="38"/>
      <c r="H89" s="38"/>
      <c r="I89" s="352">
        <f t="shared" si="9"/>
        <v>0</v>
      </c>
      <c r="J89" s="38"/>
      <c r="K89" s="38"/>
      <c r="L89" s="38"/>
      <c r="M89" s="38"/>
      <c r="N89" s="38"/>
      <c r="O89" s="38"/>
      <c r="P89" s="38">
        <f t="shared" si="10"/>
        <v>0</v>
      </c>
      <c r="Q89" s="38">
        <f t="shared" si="11"/>
        <v>0</v>
      </c>
      <c r="R89" s="166">
        <f t="shared" si="12"/>
        <v>0</v>
      </c>
      <c r="S89" s="38"/>
      <c r="T89" s="38"/>
      <c r="U89" s="206">
        <f t="shared" si="13"/>
        <v>0</v>
      </c>
      <c r="V89" s="38"/>
      <c r="W89" s="38"/>
      <c r="X89" s="38"/>
      <c r="Y89" s="370">
        <f t="shared" si="14"/>
        <v>0</v>
      </c>
      <c r="Z89" s="38"/>
      <c r="AA89" s="38"/>
      <c r="AB89" s="38"/>
      <c r="AC89" s="168">
        <f t="shared" si="15"/>
        <v>0</v>
      </c>
      <c r="AD89" s="171">
        <f t="shared" si="16"/>
        <v>0</v>
      </c>
    </row>
    <row r="90" spans="1:30" x14ac:dyDescent="0.25">
      <c r="A90" s="15"/>
      <c r="B90" s="270" t="s">
        <v>206</v>
      </c>
      <c r="C90" s="20"/>
      <c r="D90" s="35"/>
      <c r="E90" s="38"/>
      <c r="F90" s="38"/>
      <c r="G90" s="38"/>
      <c r="H90" s="38"/>
      <c r="I90" s="352">
        <f t="shared" si="9"/>
        <v>0</v>
      </c>
      <c r="J90" s="35"/>
      <c r="K90" s="38"/>
      <c r="L90" s="38"/>
      <c r="M90" s="38"/>
      <c r="N90" s="38"/>
      <c r="O90" s="38"/>
      <c r="P90" s="38">
        <f t="shared" si="10"/>
        <v>0</v>
      </c>
      <c r="Q90" s="38">
        <f t="shared" si="11"/>
        <v>0</v>
      </c>
      <c r="R90" s="166">
        <f t="shared" si="12"/>
        <v>0</v>
      </c>
      <c r="S90" s="38"/>
      <c r="T90" s="38"/>
      <c r="U90" s="206">
        <f t="shared" si="13"/>
        <v>0</v>
      </c>
      <c r="V90" s="38"/>
      <c r="W90" s="38"/>
      <c r="X90" s="38"/>
      <c r="Y90" s="370">
        <f t="shared" si="14"/>
        <v>0</v>
      </c>
      <c r="Z90" s="38"/>
      <c r="AA90" s="38"/>
      <c r="AB90" s="38"/>
      <c r="AC90" s="168">
        <f t="shared" si="15"/>
        <v>0</v>
      </c>
      <c r="AD90" s="171">
        <f t="shared" si="16"/>
        <v>0</v>
      </c>
    </row>
    <row r="91" spans="1:30" x14ac:dyDescent="0.25">
      <c r="A91" s="15">
        <v>76</v>
      </c>
      <c r="B91" s="51" t="s">
        <v>224</v>
      </c>
      <c r="C91" s="20" t="s">
        <v>45</v>
      </c>
      <c r="D91" s="35"/>
      <c r="E91" s="38"/>
      <c r="F91" s="38"/>
      <c r="G91" s="38"/>
      <c r="H91" s="38"/>
      <c r="I91" s="352">
        <f t="shared" si="9"/>
        <v>0</v>
      </c>
      <c r="J91" s="35"/>
      <c r="K91" s="38"/>
      <c r="L91" s="38"/>
      <c r="M91" s="38"/>
      <c r="N91" s="38"/>
      <c r="O91" s="38"/>
      <c r="P91" s="38">
        <f t="shared" si="10"/>
        <v>0</v>
      </c>
      <c r="Q91" s="38">
        <f t="shared" si="11"/>
        <v>0</v>
      </c>
      <c r="R91" s="166">
        <f t="shared" si="12"/>
        <v>0</v>
      </c>
      <c r="S91" s="38"/>
      <c r="T91" s="38"/>
      <c r="U91" s="206">
        <f t="shared" si="13"/>
        <v>0</v>
      </c>
      <c r="V91" s="38"/>
      <c r="W91" s="38"/>
      <c r="X91" s="38"/>
      <c r="Y91" s="370">
        <f t="shared" si="14"/>
        <v>0</v>
      </c>
      <c r="Z91" s="38"/>
      <c r="AA91" s="38"/>
      <c r="AB91" s="38"/>
      <c r="AC91" s="168">
        <f t="shared" si="15"/>
        <v>0</v>
      </c>
      <c r="AD91" s="171">
        <f t="shared" si="16"/>
        <v>0</v>
      </c>
    </row>
    <row r="92" spans="1:30" x14ac:dyDescent="0.25">
      <c r="A92" s="15">
        <v>77</v>
      </c>
      <c r="B92" s="19" t="s">
        <v>2</v>
      </c>
      <c r="C92" s="20" t="s">
        <v>45</v>
      </c>
      <c r="D92" s="35"/>
      <c r="E92" s="38"/>
      <c r="F92" s="38"/>
      <c r="G92" s="38"/>
      <c r="H92" s="38"/>
      <c r="I92" s="352">
        <f t="shared" si="9"/>
        <v>0</v>
      </c>
      <c r="J92" s="35"/>
      <c r="K92" s="38"/>
      <c r="L92" s="38"/>
      <c r="M92" s="38"/>
      <c r="N92" s="38"/>
      <c r="O92" s="38"/>
      <c r="P92" s="38">
        <f t="shared" si="10"/>
        <v>0</v>
      </c>
      <c r="Q92" s="38">
        <f t="shared" si="11"/>
        <v>0</v>
      </c>
      <c r="R92" s="166">
        <f t="shared" si="12"/>
        <v>0</v>
      </c>
      <c r="S92" s="38"/>
      <c r="T92" s="38"/>
      <c r="U92" s="206">
        <f t="shared" si="13"/>
        <v>0</v>
      </c>
      <c r="V92" s="38"/>
      <c r="W92" s="38"/>
      <c r="X92" s="38"/>
      <c r="Y92" s="370">
        <f t="shared" si="14"/>
        <v>0</v>
      </c>
      <c r="Z92" s="38"/>
      <c r="AA92" s="38"/>
      <c r="AB92" s="38"/>
      <c r="AC92" s="168">
        <f t="shared" si="15"/>
        <v>0</v>
      </c>
      <c r="AD92" s="171">
        <f t="shared" si="16"/>
        <v>0</v>
      </c>
    </row>
    <row r="93" spans="1:30" x14ac:dyDescent="0.25">
      <c r="A93" s="26"/>
      <c r="B93" s="270" t="s">
        <v>201</v>
      </c>
      <c r="C93" s="17"/>
      <c r="D93" s="35"/>
      <c r="E93" s="38"/>
      <c r="F93" s="38"/>
      <c r="G93" s="38"/>
      <c r="H93" s="38"/>
      <c r="I93" s="352">
        <f t="shared" si="9"/>
        <v>0</v>
      </c>
      <c r="J93" s="35"/>
      <c r="K93" s="38"/>
      <c r="L93" s="38"/>
      <c r="M93" s="38"/>
      <c r="N93" s="38"/>
      <c r="O93" s="38"/>
      <c r="P93" s="38">
        <f t="shared" si="10"/>
        <v>0</v>
      </c>
      <c r="Q93" s="38">
        <f t="shared" si="11"/>
        <v>0</v>
      </c>
      <c r="R93" s="166">
        <f t="shared" si="12"/>
        <v>0</v>
      </c>
      <c r="S93" s="38"/>
      <c r="T93" s="38"/>
      <c r="U93" s="206">
        <f t="shared" si="13"/>
        <v>0</v>
      </c>
      <c r="V93" s="38"/>
      <c r="W93" s="38"/>
      <c r="X93" s="38"/>
      <c r="Y93" s="370">
        <f t="shared" si="14"/>
        <v>0</v>
      </c>
      <c r="Z93" s="38"/>
      <c r="AA93" s="38"/>
      <c r="AB93" s="38"/>
      <c r="AC93" s="168">
        <f t="shared" si="15"/>
        <v>0</v>
      </c>
      <c r="AD93" s="171">
        <f t="shared" si="16"/>
        <v>0</v>
      </c>
    </row>
    <row r="94" spans="1:30" x14ac:dyDescent="0.25">
      <c r="A94" s="27">
        <v>78</v>
      </c>
      <c r="B94" s="19" t="s">
        <v>172</v>
      </c>
      <c r="C94" s="17" t="s">
        <v>82</v>
      </c>
      <c r="D94" s="35"/>
      <c r="E94" s="38"/>
      <c r="F94" s="38"/>
      <c r="G94" s="38"/>
      <c r="H94" s="38"/>
      <c r="I94" s="352">
        <f t="shared" si="9"/>
        <v>0</v>
      </c>
      <c r="J94" s="35"/>
      <c r="K94" s="38"/>
      <c r="L94" s="38"/>
      <c r="M94" s="38"/>
      <c r="N94" s="38"/>
      <c r="O94" s="38"/>
      <c r="P94" s="38">
        <f t="shared" si="10"/>
        <v>0</v>
      </c>
      <c r="Q94" s="38">
        <f t="shared" si="11"/>
        <v>0</v>
      </c>
      <c r="R94" s="166">
        <f t="shared" si="12"/>
        <v>0</v>
      </c>
      <c r="S94" s="38"/>
      <c r="T94" s="38"/>
      <c r="U94" s="206">
        <f t="shared" si="13"/>
        <v>0</v>
      </c>
      <c r="V94" s="38"/>
      <c r="W94" s="38"/>
      <c r="X94" s="38"/>
      <c r="Y94" s="370">
        <f t="shared" si="14"/>
        <v>0</v>
      </c>
      <c r="Z94" s="38"/>
      <c r="AA94" s="38"/>
      <c r="AB94" s="38"/>
      <c r="AC94" s="168">
        <f t="shared" si="15"/>
        <v>0</v>
      </c>
      <c r="AD94" s="171">
        <f t="shared" si="16"/>
        <v>0</v>
      </c>
    </row>
    <row r="95" spans="1:30" x14ac:dyDescent="0.25">
      <c r="A95" s="15">
        <v>79</v>
      </c>
      <c r="B95" s="19" t="s">
        <v>171</v>
      </c>
      <c r="C95" s="17" t="s">
        <v>12</v>
      </c>
      <c r="D95" s="35"/>
      <c r="E95" s="38"/>
      <c r="F95" s="38"/>
      <c r="G95" s="38"/>
      <c r="H95" s="38"/>
      <c r="I95" s="352">
        <f t="shared" si="9"/>
        <v>0</v>
      </c>
      <c r="J95" s="35"/>
      <c r="K95" s="38"/>
      <c r="L95" s="38"/>
      <c r="M95" s="38"/>
      <c r="N95" s="38"/>
      <c r="O95" s="38"/>
      <c r="P95" s="38">
        <f t="shared" si="10"/>
        <v>0</v>
      </c>
      <c r="Q95" s="38">
        <f t="shared" si="11"/>
        <v>0</v>
      </c>
      <c r="R95" s="166">
        <f t="shared" si="12"/>
        <v>0</v>
      </c>
      <c r="S95" s="38"/>
      <c r="T95" s="38"/>
      <c r="U95" s="206">
        <f t="shared" si="13"/>
        <v>0</v>
      </c>
      <c r="V95" s="38"/>
      <c r="W95" s="38"/>
      <c r="X95" s="38"/>
      <c r="Y95" s="370">
        <f t="shared" si="14"/>
        <v>0</v>
      </c>
      <c r="Z95" s="38"/>
      <c r="AA95" s="38"/>
      <c r="AB95" s="38"/>
      <c r="AC95" s="168">
        <f t="shared" si="15"/>
        <v>0</v>
      </c>
      <c r="AD95" s="171">
        <f t="shared" si="16"/>
        <v>0</v>
      </c>
    </row>
    <row r="96" spans="1:30" x14ac:dyDescent="0.25">
      <c r="A96" s="27">
        <v>80</v>
      </c>
      <c r="B96" s="16" t="s">
        <v>81</v>
      </c>
      <c r="C96" s="17" t="s">
        <v>12</v>
      </c>
      <c r="D96" s="35"/>
      <c r="E96" s="38"/>
      <c r="F96" s="38"/>
      <c r="G96" s="38"/>
      <c r="H96" s="38"/>
      <c r="I96" s="352">
        <f t="shared" si="9"/>
        <v>0</v>
      </c>
      <c r="J96" s="35"/>
      <c r="K96" s="38"/>
      <c r="L96" s="38"/>
      <c r="M96" s="38"/>
      <c r="N96" s="38"/>
      <c r="O96" s="38"/>
      <c r="P96" s="38">
        <f t="shared" si="10"/>
        <v>0</v>
      </c>
      <c r="Q96" s="38">
        <f t="shared" si="11"/>
        <v>0</v>
      </c>
      <c r="R96" s="166">
        <f t="shared" si="12"/>
        <v>0</v>
      </c>
      <c r="S96" s="38"/>
      <c r="T96" s="38"/>
      <c r="U96" s="206">
        <f t="shared" si="13"/>
        <v>0</v>
      </c>
      <c r="V96" s="38"/>
      <c r="W96" s="38"/>
      <c r="X96" s="38"/>
      <c r="Y96" s="370">
        <f t="shared" si="14"/>
        <v>0</v>
      </c>
      <c r="Z96" s="38"/>
      <c r="AA96" s="38"/>
      <c r="AB96" s="38"/>
      <c r="AC96" s="168">
        <f t="shared" si="15"/>
        <v>0</v>
      </c>
      <c r="AD96" s="171">
        <f t="shared" si="16"/>
        <v>0</v>
      </c>
    </row>
    <row r="97" spans="1:30" x14ac:dyDescent="0.25">
      <c r="A97" s="15">
        <v>81</v>
      </c>
      <c r="B97" s="28" t="s">
        <v>3</v>
      </c>
      <c r="C97" s="29" t="s">
        <v>12</v>
      </c>
      <c r="D97" s="35"/>
      <c r="E97" s="38"/>
      <c r="F97" s="38"/>
      <c r="G97" s="38"/>
      <c r="H97" s="38"/>
      <c r="I97" s="352">
        <f t="shared" si="9"/>
        <v>0</v>
      </c>
      <c r="J97" s="35"/>
      <c r="K97" s="38"/>
      <c r="L97" s="38"/>
      <c r="M97" s="38"/>
      <c r="N97" s="38"/>
      <c r="O97" s="38"/>
      <c r="P97" s="38">
        <f t="shared" si="10"/>
        <v>0</v>
      </c>
      <c r="Q97" s="38">
        <f t="shared" si="11"/>
        <v>0</v>
      </c>
      <c r="R97" s="166">
        <f t="shared" si="12"/>
        <v>0</v>
      </c>
      <c r="S97" s="206">
        <v>0.02</v>
      </c>
      <c r="T97" s="38"/>
      <c r="U97" s="206">
        <f t="shared" si="13"/>
        <v>0.02</v>
      </c>
      <c r="V97" s="38"/>
      <c r="W97" s="38"/>
      <c r="X97" s="38"/>
      <c r="Y97" s="370">
        <f t="shared" si="14"/>
        <v>0</v>
      </c>
      <c r="Z97" s="38"/>
      <c r="AA97" s="38"/>
      <c r="AB97" s="38"/>
      <c r="AC97" s="168">
        <f t="shared" si="15"/>
        <v>0</v>
      </c>
      <c r="AD97" s="171">
        <f t="shared" si="16"/>
        <v>0.02</v>
      </c>
    </row>
    <row r="98" spans="1:30" x14ac:dyDescent="0.25">
      <c r="A98" s="27">
        <v>82</v>
      </c>
      <c r="B98" s="28" t="s">
        <v>203</v>
      </c>
      <c r="C98" s="29" t="s">
        <v>12</v>
      </c>
      <c r="D98" s="35"/>
      <c r="E98" s="38"/>
      <c r="F98" s="38"/>
      <c r="G98" s="38"/>
      <c r="H98" s="38"/>
      <c r="I98" s="352">
        <f t="shared" si="9"/>
        <v>0</v>
      </c>
      <c r="J98" s="35"/>
      <c r="K98" s="38"/>
      <c r="L98" s="38"/>
      <c r="M98" s="38"/>
      <c r="N98" s="38"/>
      <c r="O98" s="38"/>
      <c r="P98" s="38">
        <f t="shared" si="10"/>
        <v>0</v>
      </c>
      <c r="Q98" s="38">
        <f t="shared" si="11"/>
        <v>0</v>
      </c>
      <c r="R98" s="166">
        <f t="shared" si="12"/>
        <v>0</v>
      </c>
      <c r="S98" s="38"/>
      <c r="T98" s="38"/>
      <c r="U98" s="206">
        <f t="shared" si="13"/>
        <v>0</v>
      </c>
      <c r="V98" s="38"/>
      <c r="W98" s="38"/>
      <c r="X98" s="38"/>
      <c r="Y98" s="370">
        <f t="shared" si="14"/>
        <v>0</v>
      </c>
      <c r="Z98" s="38"/>
      <c r="AA98" s="38"/>
      <c r="AB98" s="38"/>
      <c r="AC98" s="168">
        <f t="shared" si="15"/>
        <v>0</v>
      </c>
      <c r="AD98" s="171">
        <f t="shared" si="16"/>
        <v>0</v>
      </c>
    </row>
    <row r="99" spans="1:30" x14ac:dyDescent="0.25">
      <c r="A99" s="15">
        <v>83</v>
      </c>
      <c r="B99" s="28" t="s">
        <v>225</v>
      </c>
      <c r="C99" s="29" t="s">
        <v>12</v>
      </c>
      <c r="D99" s="35"/>
      <c r="E99" s="38"/>
      <c r="F99" s="38"/>
      <c r="G99" s="38"/>
      <c r="H99" s="38"/>
      <c r="I99" s="352">
        <f t="shared" si="9"/>
        <v>0</v>
      </c>
      <c r="J99" s="35"/>
      <c r="K99" s="38"/>
      <c r="L99" s="38"/>
      <c r="M99" s="38"/>
      <c r="N99" s="38"/>
      <c r="O99" s="38"/>
      <c r="P99" s="38">
        <f t="shared" si="10"/>
        <v>0</v>
      </c>
      <c r="Q99" s="38">
        <f t="shared" si="11"/>
        <v>0</v>
      </c>
      <c r="R99" s="166">
        <f t="shared" si="12"/>
        <v>0</v>
      </c>
      <c r="S99" s="38"/>
      <c r="T99" s="38"/>
      <c r="U99" s="206">
        <f t="shared" si="13"/>
        <v>0</v>
      </c>
      <c r="V99" s="38"/>
      <c r="W99" s="38"/>
      <c r="X99" s="38"/>
      <c r="Y99" s="370">
        <f t="shared" si="14"/>
        <v>0</v>
      </c>
      <c r="Z99" s="38"/>
      <c r="AA99" s="38"/>
      <c r="AB99" s="38"/>
      <c r="AC99" s="168">
        <f t="shared" si="15"/>
        <v>0</v>
      </c>
      <c r="AD99" s="171">
        <f t="shared" si="16"/>
        <v>0</v>
      </c>
    </row>
    <row r="100" spans="1:30" x14ac:dyDescent="0.25">
      <c r="A100" s="15">
        <v>85</v>
      </c>
      <c r="B100" s="28" t="s">
        <v>180</v>
      </c>
      <c r="C100" s="29" t="s">
        <v>12</v>
      </c>
      <c r="D100" s="35"/>
      <c r="E100" s="38"/>
      <c r="F100" s="38"/>
      <c r="G100" s="38"/>
      <c r="H100" s="38"/>
      <c r="I100" s="352">
        <f t="shared" si="9"/>
        <v>0</v>
      </c>
      <c r="J100" s="35"/>
      <c r="K100" s="38"/>
      <c r="L100" s="38"/>
      <c r="M100" s="38"/>
      <c r="N100" s="38"/>
      <c r="O100" s="38"/>
      <c r="P100" s="38">
        <f t="shared" si="10"/>
        <v>0</v>
      </c>
      <c r="Q100" s="38">
        <f t="shared" si="11"/>
        <v>0</v>
      </c>
      <c r="R100" s="166">
        <f t="shared" si="12"/>
        <v>0</v>
      </c>
      <c r="S100" s="38"/>
      <c r="T100" s="38"/>
      <c r="U100" s="206">
        <f t="shared" si="13"/>
        <v>0</v>
      </c>
      <c r="V100" s="38"/>
      <c r="W100" s="38"/>
      <c r="X100" s="38"/>
      <c r="Y100" s="370">
        <f t="shared" si="14"/>
        <v>0</v>
      </c>
      <c r="Z100" s="38"/>
      <c r="AA100" s="38"/>
      <c r="AB100" s="38"/>
      <c r="AC100" s="168">
        <f t="shared" si="15"/>
        <v>0</v>
      </c>
      <c r="AD100" s="171">
        <f t="shared" si="16"/>
        <v>0</v>
      </c>
    </row>
    <row r="101" spans="1:30" x14ac:dyDescent="0.25">
      <c r="A101" s="27">
        <v>84</v>
      </c>
      <c r="B101" s="28" t="s">
        <v>202</v>
      </c>
      <c r="C101" s="29" t="s">
        <v>12</v>
      </c>
      <c r="D101" s="35"/>
      <c r="E101" s="38"/>
      <c r="F101" s="38"/>
      <c r="G101" s="38"/>
      <c r="H101" s="38"/>
      <c r="I101" s="352">
        <f t="shared" si="9"/>
        <v>0</v>
      </c>
      <c r="J101" s="35"/>
      <c r="K101" s="38"/>
      <c r="L101" s="38"/>
      <c r="M101" s="38"/>
      <c r="N101" s="38"/>
      <c r="O101" s="38"/>
      <c r="P101" s="38">
        <f t="shared" si="10"/>
        <v>0</v>
      </c>
      <c r="Q101" s="38">
        <f t="shared" si="11"/>
        <v>0</v>
      </c>
      <c r="R101" s="166">
        <f t="shared" si="12"/>
        <v>0</v>
      </c>
      <c r="S101" s="38"/>
      <c r="T101" s="38"/>
      <c r="U101" s="206">
        <f t="shared" si="13"/>
        <v>0</v>
      </c>
      <c r="V101" s="38"/>
      <c r="W101" s="38"/>
      <c r="X101" s="38"/>
      <c r="Y101" s="370">
        <f t="shared" si="14"/>
        <v>0</v>
      </c>
      <c r="Z101" s="38"/>
      <c r="AA101" s="38"/>
      <c r="AB101" s="38"/>
      <c r="AC101" s="168">
        <f t="shared" si="15"/>
        <v>0</v>
      </c>
      <c r="AD101" s="171">
        <f t="shared" si="16"/>
        <v>0</v>
      </c>
    </row>
    <row r="102" spans="1:30" x14ac:dyDescent="0.25">
      <c r="A102" s="27">
        <v>86</v>
      </c>
      <c r="B102" s="19" t="s">
        <v>205</v>
      </c>
      <c r="C102" s="39" t="s">
        <v>82</v>
      </c>
      <c r="D102" s="35"/>
      <c r="E102" s="38"/>
      <c r="F102" s="38"/>
      <c r="G102" s="38"/>
      <c r="H102" s="38"/>
      <c r="I102" s="352">
        <f t="shared" si="9"/>
        <v>0</v>
      </c>
      <c r="J102" s="35"/>
      <c r="K102" s="38"/>
      <c r="L102" s="38"/>
      <c r="M102" s="38"/>
      <c r="N102" s="38"/>
      <c r="O102" s="38"/>
      <c r="P102" s="38">
        <f t="shared" si="10"/>
        <v>0</v>
      </c>
      <c r="Q102" s="38">
        <f t="shared" si="11"/>
        <v>0</v>
      </c>
      <c r="R102" s="166">
        <f t="shared" si="12"/>
        <v>0</v>
      </c>
      <c r="S102" s="38"/>
      <c r="T102" s="38"/>
      <c r="U102" s="206">
        <f t="shared" si="13"/>
        <v>0</v>
      </c>
      <c r="V102" s="38"/>
      <c r="W102" s="38"/>
      <c r="X102" s="38"/>
      <c r="Y102" s="370">
        <f t="shared" si="14"/>
        <v>0</v>
      </c>
      <c r="Z102" s="38"/>
      <c r="AA102" s="38"/>
      <c r="AB102" s="38"/>
      <c r="AC102" s="168">
        <f t="shared" si="15"/>
        <v>0</v>
      </c>
      <c r="AD102" s="171">
        <f t="shared" si="16"/>
        <v>0</v>
      </c>
    </row>
    <row r="103" spans="1:30" x14ac:dyDescent="0.25">
      <c r="A103" s="34"/>
      <c r="B103" s="271" t="s">
        <v>83</v>
      </c>
      <c r="C103" s="40"/>
      <c r="D103" s="32"/>
      <c r="E103" s="145"/>
      <c r="F103" s="145"/>
      <c r="G103" s="147"/>
      <c r="H103" s="147"/>
      <c r="I103" s="352">
        <f t="shared" ref="I103:I134" si="17">(H103+G103+F103+E103+D103)*$I$5</f>
        <v>0</v>
      </c>
      <c r="J103" s="32"/>
      <c r="K103" s="145"/>
      <c r="L103" s="145"/>
      <c r="M103" s="147"/>
      <c r="N103" s="147"/>
      <c r="O103" s="147"/>
      <c r="P103" s="38">
        <f t="shared" si="10"/>
        <v>0</v>
      </c>
      <c r="Q103" s="38">
        <f t="shared" si="11"/>
        <v>0</v>
      </c>
      <c r="R103" s="166">
        <f t="shared" si="12"/>
        <v>0</v>
      </c>
      <c r="S103" s="147"/>
      <c r="T103" s="147"/>
      <c r="U103" s="206">
        <f t="shared" si="13"/>
        <v>0</v>
      </c>
      <c r="V103" s="147"/>
      <c r="W103" s="147"/>
      <c r="X103" s="147"/>
      <c r="Y103" s="370">
        <f t="shared" si="14"/>
        <v>0</v>
      </c>
      <c r="Z103" s="147"/>
      <c r="AA103" s="38"/>
      <c r="AB103" s="147"/>
      <c r="AC103" s="168">
        <f t="shared" si="15"/>
        <v>0</v>
      </c>
      <c r="AD103" s="171">
        <f t="shared" si="16"/>
        <v>0</v>
      </c>
    </row>
    <row r="104" spans="1:30" x14ac:dyDescent="0.25">
      <c r="A104" s="15">
        <v>87</v>
      </c>
      <c r="B104" s="16" t="s">
        <v>84</v>
      </c>
      <c r="C104" s="29" t="s">
        <v>12</v>
      </c>
      <c r="D104" s="35"/>
      <c r="E104" s="38"/>
      <c r="F104" s="38"/>
      <c r="G104" s="38"/>
      <c r="H104" s="38"/>
      <c r="I104" s="352">
        <f t="shared" si="17"/>
        <v>0</v>
      </c>
      <c r="J104" s="35"/>
      <c r="K104" s="38"/>
      <c r="L104" s="38"/>
      <c r="M104" s="38"/>
      <c r="N104" s="38"/>
      <c r="O104" s="38"/>
      <c r="P104" s="38">
        <f t="shared" si="10"/>
        <v>0</v>
      </c>
      <c r="Q104" s="38">
        <f t="shared" si="11"/>
        <v>0</v>
      </c>
      <c r="R104" s="166">
        <f t="shared" si="12"/>
        <v>0</v>
      </c>
      <c r="S104" s="38"/>
      <c r="T104" s="38"/>
      <c r="U104" s="206">
        <f t="shared" si="13"/>
        <v>0</v>
      </c>
      <c r="V104" s="38"/>
      <c r="W104" s="38"/>
      <c r="X104" s="38"/>
      <c r="Y104" s="370">
        <f t="shared" si="14"/>
        <v>0</v>
      </c>
      <c r="Z104" s="168">
        <f>6/1000</f>
        <v>6.0000000000000001E-3</v>
      </c>
      <c r="AA104" s="38"/>
      <c r="AB104" s="38"/>
      <c r="AC104" s="168">
        <f t="shared" si="15"/>
        <v>6.0000000000000001E-3</v>
      </c>
      <c r="AD104" s="171">
        <f t="shared" si="16"/>
        <v>6.0000000000000001E-3</v>
      </c>
    </row>
    <row r="105" spans="1:30" x14ac:dyDescent="0.25">
      <c r="A105" s="189"/>
      <c r="B105" s="216" t="s">
        <v>182</v>
      </c>
      <c r="C105" s="29" t="s">
        <v>82</v>
      </c>
      <c r="D105" s="46"/>
      <c r="E105" s="149"/>
      <c r="F105" s="38"/>
      <c r="G105" s="149"/>
      <c r="H105" s="38"/>
      <c r="I105" s="352">
        <f t="shared" si="17"/>
        <v>0</v>
      </c>
      <c r="J105" s="46"/>
      <c r="K105" s="149"/>
      <c r="L105" s="38"/>
      <c r="M105" s="149"/>
      <c r="N105" s="149"/>
      <c r="O105" s="38"/>
      <c r="P105" s="38">
        <f t="shared" si="10"/>
        <v>0</v>
      </c>
      <c r="Q105" s="38">
        <f t="shared" si="11"/>
        <v>0</v>
      </c>
      <c r="R105" s="166">
        <f t="shared" si="12"/>
        <v>0</v>
      </c>
      <c r="S105" s="38"/>
      <c r="T105" s="38"/>
      <c r="U105" s="206">
        <f t="shared" si="13"/>
        <v>0</v>
      </c>
      <c r="V105" s="150"/>
      <c r="W105" s="150"/>
      <c r="X105" s="38"/>
      <c r="Y105" s="370">
        <f t="shared" si="14"/>
        <v>0</v>
      </c>
      <c r="Z105" s="150"/>
      <c r="AA105" s="38"/>
      <c r="AB105" s="38"/>
      <c r="AC105" s="168">
        <f t="shared" si="15"/>
        <v>0</v>
      </c>
      <c r="AD105" s="171">
        <f t="shared" si="16"/>
        <v>0</v>
      </c>
    </row>
    <row r="106" spans="1:30" x14ac:dyDescent="0.25">
      <c r="A106" s="45"/>
      <c r="B106" s="272" t="s">
        <v>209</v>
      </c>
      <c r="C106" s="35"/>
      <c r="D106" s="35"/>
      <c r="E106" s="38"/>
      <c r="F106" s="38"/>
      <c r="G106" s="38"/>
      <c r="H106" s="151"/>
      <c r="I106" s="352">
        <f t="shared" si="17"/>
        <v>0</v>
      </c>
      <c r="J106" s="35"/>
      <c r="K106" s="38"/>
      <c r="L106" s="151"/>
      <c r="M106" s="38"/>
      <c r="N106" s="151"/>
      <c r="O106" s="151"/>
      <c r="P106" s="38">
        <f t="shared" si="10"/>
        <v>0</v>
      </c>
      <c r="Q106" s="38">
        <f t="shared" si="11"/>
        <v>0</v>
      </c>
      <c r="R106" s="166">
        <f t="shared" si="12"/>
        <v>0</v>
      </c>
      <c r="S106" s="53"/>
      <c r="T106" s="38"/>
      <c r="U106" s="206">
        <f t="shared" si="13"/>
        <v>0</v>
      </c>
      <c r="V106" s="148"/>
      <c r="W106" s="148"/>
      <c r="X106" s="53"/>
      <c r="Y106" s="370">
        <f t="shared" si="14"/>
        <v>0</v>
      </c>
      <c r="Z106" s="148"/>
      <c r="AA106" s="38"/>
      <c r="AB106" s="53"/>
      <c r="AC106" s="168">
        <f t="shared" si="15"/>
        <v>0</v>
      </c>
      <c r="AD106" s="171">
        <f t="shared" si="16"/>
        <v>0</v>
      </c>
    </row>
    <row r="107" spans="1:30" x14ac:dyDescent="0.25">
      <c r="A107" s="15">
        <v>88</v>
      </c>
      <c r="B107" s="19" t="s">
        <v>71</v>
      </c>
      <c r="C107" s="20" t="s">
        <v>12</v>
      </c>
      <c r="D107" s="35"/>
      <c r="E107" s="38"/>
      <c r="F107" s="38"/>
      <c r="G107" s="38"/>
      <c r="H107" s="38"/>
      <c r="I107" s="352">
        <f t="shared" si="17"/>
        <v>0</v>
      </c>
      <c r="J107" s="35"/>
      <c r="K107" s="38"/>
      <c r="L107" s="38"/>
      <c r="M107" s="38"/>
      <c r="N107" s="38"/>
      <c r="O107" s="38"/>
      <c r="P107" s="38">
        <f t="shared" si="10"/>
        <v>0</v>
      </c>
      <c r="Q107" s="38">
        <f t="shared" si="11"/>
        <v>0</v>
      </c>
      <c r="R107" s="166">
        <f t="shared" si="12"/>
        <v>0</v>
      </c>
      <c r="S107" s="35"/>
      <c r="T107" s="38"/>
      <c r="U107" s="206">
        <f t="shared" si="13"/>
        <v>0</v>
      </c>
      <c r="V107" s="38"/>
      <c r="W107" s="38"/>
      <c r="X107" s="35"/>
      <c r="Y107" s="370">
        <f t="shared" si="14"/>
        <v>0</v>
      </c>
      <c r="Z107" s="38"/>
      <c r="AA107" s="38"/>
      <c r="AB107" s="35"/>
      <c r="AC107" s="168">
        <f t="shared" si="15"/>
        <v>0</v>
      </c>
      <c r="AD107" s="171">
        <f t="shared" si="16"/>
        <v>0</v>
      </c>
    </row>
    <row r="108" spans="1:30" x14ac:dyDescent="0.25">
      <c r="A108" s="15">
        <v>89</v>
      </c>
      <c r="B108" s="24" t="s">
        <v>104</v>
      </c>
      <c r="C108" s="25" t="s">
        <v>12</v>
      </c>
      <c r="D108" s="35"/>
      <c r="E108" s="38"/>
      <c r="F108" s="38"/>
      <c r="G108" s="38"/>
      <c r="H108" s="38"/>
      <c r="I108" s="352">
        <f t="shared" si="17"/>
        <v>0</v>
      </c>
      <c r="J108" s="35"/>
      <c r="K108" s="38"/>
      <c r="L108" s="38"/>
      <c r="M108" s="38"/>
      <c r="N108" s="38"/>
      <c r="O108" s="38"/>
      <c r="P108" s="38">
        <f t="shared" si="10"/>
        <v>0</v>
      </c>
      <c r="Q108" s="38">
        <f t="shared" si="11"/>
        <v>0</v>
      </c>
      <c r="R108" s="166">
        <f t="shared" si="12"/>
        <v>0</v>
      </c>
      <c r="S108" s="35"/>
      <c r="T108" s="38"/>
      <c r="U108" s="206">
        <f t="shared" si="13"/>
        <v>0</v>
      </c>
      <c r="V108" s="38"/>
      <c r="W108" s="38"/>
      <c r="X108" s="35"/>
      <c r="Y108" s="370">
        <f t="shared" si="14"/>
        <v>0</v>
      </c>
      <c r="Z108" s="38"/>
      <c r="AA108" s="38"/>
      <c r="AB108" s="35"/>
      <c r="AC108" s="168">
        <f t="shared" si="15"/>
        <v>0</v>
      </c>
      <c r="AD108" s="171">
        <f t="shared" si="16"/>
        <v>0</v>
      </c>
    </row>
    <row r="109" spans="1:30" x14ac:dyDescent="0.25">
      <c r="A109" s="15">
        <v>90</v>
      </c>
      <c r="B109" s="24" t="s">
        <v>80</v>
      </c>
      <c r="C109" s="25" t="s">
        <v>12</v>
      </c>
      <c r="D109" s="35"/>
      <c r="E109" s="38"/>
      <c r="F109" s="38"/>
      <c r="G109" s="38"/>
      <c r="H109" s="38"/>
      <c r="I109" s="352">
        <f t="shared" si="17"/>
        <v>0</v>
      </c>
      <c r="J109" s="35"/>
      <c r="K109" s="38"/>
      <c r="L109" s="38"/>
      <c r="M109" s="38"/>
      <c r="N109" s="38"/>
      <c r="O109" s="38"/>
      <c r="P109" s="38">
        <f t="shared" si="10"/>
        <v>0</v>
      </c>
      <c r="Q109" s="38">
        <f t="shared" si="11"/>
        <v>0</v>
      </c>
      <c r="R109" s="166">
        <f t="shared" si="12"/>
        <v>0</v>
      </c>
      <c r="S109" s="35"/>
      <c r="T109" s="38"/>
      <c r="U109" s="206">
        <f t="shared" si="13"/>
        <v>0</v>
      </c>
      <c r="V109" s="38"/>
      <c r="W109" s="38"/>
      <c r="X109" s="35"/>
      <c r="Y109" s="370">
        <f t="shared" si="14"/>
        <v>0</v>
      </c>
      <c r="Z109" s="38"/>
      <c r="AA109" s="38"/>
      <c r="AB109" s="35"/>
      <c r="AC109" s="168">
        <f t="shared" si="15"/>
        <v>0</v>
      </c>
      <c r="AD109" s="171">
        <f t="shared" si="16"/>
        <v>0</v>
      </c>
    </row>
    <row r="110" spans="1:30" x14ac:dyDescent="0.25">
      <c r="A110" s="15">
        <v>91</v>
      </c>
      <c r="B110" s="16" t="s">
        <v>105</v>
      </c>
      <c r="C110" s="25" t="s">
        <v>12</v>
      </c>
      <c r="D110" s="35"/>
      <c r="E110" s="38"/>
      <c r="F110" s="38"/>
      <c r="G110" s="38"/>
      <c r="H110" s="38"/>
      <c r="I110" s="352">
        <f t="shared" si="17"/>
        <v>0</v>
      </c>
      <c r="J110" s="35"/>
      <c r="K110" s="38"/>
      <c r="L110" s="38"/>
      <c r="M110" s="38"/>
      <c r="N110" s="38"/>
      <c r="O110" s="38"/>
      <c r="P110" s="38">
        <f t="shared" si="10"/>
        <v>0</v>
      </c>
      <c r="Q110" s="38">
        <f t="shared" si="11"/>
        <v>0</v>
      </c>
      <c r="R110" s="166">
        <f t="shared" si="12"/>
        <v>0</v>
      </c>
      <c r="S110" s="35"/>
      <c r="T110" s="38"/>
      <c r="U110" s="206">
        <f t="shared" si="13"/>
        <v>0</v>
      </c>
      <c r="V110" s="38"/>
      <c r="W110" s="38"/>
      <c r="X110" s="35"/>
      <c r="Y110" s="370">
        <f t="shared" si="14"/>
        <v>0</v>
      </c>
      <c r="Z110" s="38"/>
      <c r="AA110" s="38"/>
      <c r="AB110" s="35"/>
      <c r="AC110" s="168">
        <f t="shared" si="15"/>
        <v>0</v>
      </c>
      <c r="AD110" s="171">
        <f t="shared" si="16"/>
        <v>0</v>
      </c>
    </row>
    <row r="111" spans="1:30" x14ac:dyDescent="0.25">
      <c r="A111" s="15">
        <v>92</v>
      </c>
      <c r="B111" s="16" t="s">
        <v>106</v>
      </c>
      <c r="C111" s="25" t="s">
        <v>12</v>
      </c>
      <c r="D111" s="35"/>
      <c r="E111" s="38"/>
      <c r="F111" s="38"/>
      <c r="G111" s="38"/>
      <c r="H111" s="38"/>
      <c r="I111" s="352">
        <f t="shared" si="17"/>
        <v>0</v>
      </c>
      <c r="J111" s="35"/>
      <c r="K111" s="38"/>
      <c r="L111" s="38"/>
      <c r="M111" s="38"/>
      <c r="N111" s="38"/>
      <c r="O111" s="38"/>
      <c r="P111" s="38">
        <f t="shared" si="10"/>
        <v>0</v>
      </c>
      <c r="Q111" s="38">
        <f t="shared" si="11"/>
        <v>0</v>
      </c>
      <c r="R111" s="166">
        <f t="shared" si="12"/>
        <v>0</v>
      </c>
      <c r="S111" s="35"/>
      <c r="T111" s="38"/>
      <c r="U111" s="206">
        <f t="shared" si="13"/>
        <v>0</v>
      </c>
      <c r="V111" s="38"/>
      <c r="W111" s="38"/>
      <c r="X111" s="35"/>
      <c r="Y111" s="370">
        <f t="shared" si="14"/>
        <v>0</v>
      </c>
      <c r="Z111" s="38"/>
      <c r="AA111" s="38"/>
      <c r="AB111" s="35"/>
      <c r="AC111" s="168">
        <f t="shared" si="15"/>
        <v>0</v>
      </c>
      <c r="AD111" s="171">
        <f t="shared" si="16"/>
        <v>0</v>
      </c>
    </row>
    <row r="112" spans="1:30" x14ac:dyDescent="0.25">
      <c r="A112" s="15">
        <v>93</v>
      </c>
      <c r="B112" s="24" t="s">
        <v>110</v>
      </c>
      <c r="C112" s="25" t="s">
        <v>12</v>
      </c>
      <c r="D112" s="35"/>
      <c r="E112" s="38"/>
      <c r="F112" s="38"/>
      <c r="G112" s="38"/>
      <c r="H112" s="38"/>
      <c r="I112" s="352">
        <f t="shared" si="17"/>
        <v>0</v>
      </c>
      <c r="J112" s="35"/>
      <c r="K112" s="38"/>
      <c r="L112" s="38"/>
      <c r="M112" s="38"/>
      <c r="N112" s="38"/>
      <c r="O112" s="38"/>
      <c r="P112" s="38">
        <f t="shared" si="10"/>
        <v>0</v>
      </c>
      <c r="Q112" s="38">
        <f t="shared" si="11"/>
        <v>0</v>
      </c>
      <c r="R112" s="166">
        <f t="shared" si="12"/>
        <v>0</v>
      </c>
      <c r="S112" s="35"/>
      <c r="T112" s="38"/>
      <c r="U112" s="206">
        <f t="shared" si="13"/>
        <v>0</v>
      </c>
      <c r="V112" s="38"/>
      <c r="W112" s="38"/>
      <c r="X112" s="35"/>
      <c r="Y112" s="370">
        <f t="shared" si="14"/>
        <v>0</v>
      </c>
      <c r="Z112" s="38"/>
      <c r="AA112" s="38"/>
      <c r="AB112" s="35"/>
      <c r="AC112" s="168">
        <f t="shared" si="15"/>
        <v>0</v>
      </c>
      <c r="AD112" s="171">
        <f t="shared" si="16"/>
        <v>0</v>
      </c>
    </row>
    <row r="113" spans="1:30" x14ac:dyDescent="0.25">
      <c r="A113" s="15">
        <v>94</v>
      </c>
      <c r="B113" s="24" t="s">
        <v>79</v>
      </c>
      <c r="C113" s="25" t="s">
        <v>12</v>
      </c>
      <c r="D113" s="35"/>
      <c r="E113" s="38"/>
      <c r="F113" s="38"/>
      <c r="G113" s="38"/>
      <c r="H113" s="38"/>
      <c r="I113" s="352">
        <f t="shared" si="17"/>
        <v>0</v>
      </c>
      <c r="J113" s="35"/>
      <c r="K113" s="38"/>
      <c r="L113" s="38"/>
      <c r="M113" s="38"/>
      <c r="N113" s="38"/>
      <c r="O113" s="38"/>
      <c r="P113" s="38">
        <f t="shared" si="10"/>
        <v>0</v>
      </c>
      <c r="Q113" s="38">
        <f t="shared" si="11"/>
        <v>0</v>
      </c>
      <c r="R113" s="166">
        <f t="shared" si="12"/>
        <v>0</v>
      </c>
      <c r="S113" s="35"/>
      <c r="T113" s="38"/>
      <c r="U113" s="206">
        <f t="shared" si="13"/>
        <v>0</v>
      </c>
      <c r="V113" s="38"/>
      <c r="W113" s="38"/>
      <c r="X113" s="35"/>
      <c r="Y113" s="370">
        <f t="shared" si="14"/>
        <v>0</v>
      </c>
      <c r="Z113" s="38"/>
      <c r="AA113" s="38"/>
      <c r="AB113" s="35"/>
      <c r="AC113" s="168">
        <f t="shared" si="15"/>
        <v>0</v>
      </c>
      <c r="AD113" s="171">
        <f t="shared" si="16"/>
        <v>0</v>
      </c>
    </row>
    <row r="114" spans="1:30" x14ac:dyDescent="0.25">
      <c r="A114" s="15"/>
      <c r="B114" s="269" t="s">
        <v>61</v>
      </c>
      <c r="C114" s="7"/>
      <c r="D114" s="38"/>
      <c r="E114" s="38"/>
      <c r="F114" s="38"/>
      <c r="G114" s="38"/>
      <c r="H114" s="38"/>
      <c r="I114" s="352">
        <f t="shared" si="17"/>
        <v>0</v>
      </c>
      <c r="J114" s="38"/>
      <c r="K114" s="38"/>
      <c r="L114" s="38"/>
      <c r="M114" s="38"/>
      <c r="N114" s="38"/>
      <c r="O114" s="38"/>
      <c r="P114" s="38">
        <f t="shared" si="10"/>
        <v>0</v>
      </c>
      <c r="Q114" s="38">
        <f t="shared" si="11"/>
        <v>0</v>
      </c>
      <c r="R114" s="166">
        <f t="shared" si="12"/>
        <v>0</v>
      </c>
      <c r="S114" s="38"/>
      <c r="T114" s="38"/>
      <c r="U114" s="206">
        <f t="shared" si="13"/>
        <v>0</v>
      </c>
      <c r="V114" s="38"/>
      <c r="W114" s="38"/>
      <c r="X114" s="38"/>
      <c r="Y114" s="370">
        <f t="shared" si="14"/>
        <v>0</v>
      </c>
      <c r="Z114" s="38"/>
      <c r="AA114" s="38"/>
      <c r="AB114" s="38"/>
      <c r="AC114" s="168">
        <f t="shared" si="15"/>
        <v>0</v>
      </c>
      <c r="AD114" s="171">
        <f t="shared" si="16"/>
        <v>0</v>
      </c>
    </row>
    <row r="115" spans="1:30" x14ac:dyDescent="0.25">
      <c r="A115" s="15">
        <v>95</v>
      </c>
      <c r="B115" s="16" t="s">
        <v>1</v>
      </c>
      <c r="C115" s="17" t="s">
        <v>12</v>
      </c>
      <c r="D115" s="38"/>
      <c r="E115" s="38"/>
      <c r="F115" s="38"/>
      <c r="G115" s="38"/>
      <c r="H115" s="38"/>
      <c r="I115" s="352">
        <f t="shared" si="17"/>
        <v>0</v>
      </c>
      <c r="J115" s="38"/>
      <c r="K115" s="38"/>
      <c r="L115" s="38"/>
      <c r="M115" s="38"/>
      <c r="N115" s="38"/>
      <c r="O115" s="38"/>
      <c r="P115" s="38">
        <f t="shared" si="10"/>
        <v>0</v>
      </c>
      <c r="Q115" s="38">
        <f t="shared" si="11"/>
        <v>0</v>
      </c>
      <c r="R115" s="166">
        <f t="shared" si="12"/>
        <v>0</v>
      </c>
      <c r="S115" s="38"/>
      <c r="T115" s="38"/>
      <c r="U115" s="206">
        <f t="shared" si="13"/>
        <v>0</v>
      </c>
      <c r="V115" s="38"/>
      <c r="W115" s="38"/>
      <c r="X115" s="38"/>
      <c r="Y115" s="370">
        <f t="shared" si="14"/>
        <v>0</v>
      </c>
      <c r="Z115" s="38"/>
      <c r="AA115" s="38"/>
      <c r="AB115" s="38"/>
      <c r="AC115" s="168">
        <f t="shared" si="15"/>
        <v>0</v>
      </c>
      <c r="AD115" s="171">
        <f t="shared" si="16"/>
        <v>0</v>
      </c>
    </row>
    <row r="116" spans="1:30" x14ac:dyDescent="0.25">
      <c r="A116" s="15">
        <v>96</v>
      </c>
      <c r="B116" s="19" t="s">
        <v>62</v>
      </c>
      <c r="C116" s="20" t="s">
        <v>12</v>
      </c>
      <c r="D116" s="38"/>
      <c r="E116" s="38"/>
      <c r="F116" s="38"/>
      <c r="G116" s="38"/>
      <c r="H116" s="38"/>
      <c r="I116" s="352">
        <f t="shared" si="17"/>
        <v>0</v>
      </c>
      <c r="J116" s="38"/>
      <c r="K116" s="38"/>
      <c r="L116" s="38"/>
      <c r="M116" s="38"/>
      <c r="N116" s="38"/>
      <c r="O116" s="38"/>
      <c r="P116" s="38">
        <f t="shared" si="10"/>
        <v>0</v>
      </c>
      <c r="Q116" s="38">
        <f t="shared" si="11"/>
        <v>0</v>
      </c>
      <c r="R116" s="166">
        <f t="shared" si="12"/>
        <v>0</v>
      </c>
      <c r="S116" s="38"/>
      <c r="T116" s="38"/>
      <c r="U116" s="206">
        <f t="shared" si="13"/>
        <v>0</v>
      </c>
      <c r="V116" s="38"/>
      <c r="W116" s="38"/>
      <c r="X116" s="38"/>
      <c r="Y116" s="370">
        <f t="shared" si="14"/>
        <v>0</v>
      </c>
      <c r="Z116" s="38"/>
      <c r="AA116" s="38"/>
      <c r="AB116" s="38"/>
      <c r="AC116" s="168">
        <f t="shared" si="15"/>
        <v>0</v>
      </c>
      <c r="AD116" s="171">
        <f t="shared" si="16"/>
        <v>0</v>
      </c>
    </row>
    <row r="117" spans="1:30" x14ac:dyDescent="0.25">
      <c r="A117" s="15">
        <v>97</v>
      </c>
      <c r="B117" s="19" t="s">
        <v>90</v>
      </c>
      <c r="C117" s="20" t="s">
        <v>12</v>
      </c>
      <c r="D117" s="38"/>
      <c r="E117" s="38"/>
      <c r="F117" s="38"/>
      <c r="G117" s="38"/>
      <c r="H117" s="38"/>
      <c r="I117" s="352">
        <f t="shared" si="17"/>
        <v>0</v>
      </c>
      <c r="J117" s="38"/>
      <c r="K117" s="38"/>
      <c r="L117" s="38"/>
      <c r="M117" s="38"/>
      <c r="N117" s="38"/>
      <c r="O117" s="38"/>
      <c r="P117" s="38">
        <f t="shared" si="10"/>
        <v>0</v>
      </c>
      <c r="Q117" s="38">
        <f t="shared" si="11"/>
        <v>0</v>
      </c>
      <c r="R117" s="166">
        <f t="shared" si="12"/>
        <v>0</v>
      </c>
      <c r="S117" s="38"/>
      <c r="T117" s="38"/>
      <c r="U117" s="206">
        <f t="shared" si="13"/>
        <v>0</v>
      </c>
      <c r="V117" s="38"/>
      <c r="W117" s="38"/>
      <c r="X117" s="38"/>
      <c r="Y117" s="370">
        <f t="shared" si="14"/>
        <v>0</v>
      </c>
      <c r="Z117" s="38"/>
      <c r="AA117" s="38"/>
      <c r="AB117" s="38"/>
      <c r="AC117" s="168">
        <f t="shared" si="15"/>
        <v>0</v>
      </c>
      <c r="AD117" s="171">
        <f t="shared" si="16"/>
        <v>0</v>
      </c>
    </row>
    <row r="118" spans="1:30" x14ac:dyDescent="0.25">
      <c r="A118" s="15">
        <v>98</v>
      </c>
      <c r="B118" s="19" t="s">
        <v>63</v>
      </c>
      <c r="C118" s="20" t="s">
        <v>12</v>
      </c>
      <c r="D118" s="38"/>
      <c r="E118" s="38"/>
      <c r="F118" s="38"/>
      <c r="G118" s="38"/>
      <c r="H118" s="38"/>
      <c r="I118" s="352">
        <f t="shared" si="17"/>
        <v>0</v>
      </c>
      <c r="J118" s="38"/>
      <c r="K118" s="38"/>
      <c r="L118" s="38"/>
      <c r="M118" s="38"/>
      <c r="N118" s="38"/>
      <c r="O118" s="38"/>
      <c r="P118" s="38">
        <f t="shared" si="10"/>
        <v>0</v>
      </c>
      <c r="Q118" s="38">
        <f t="shared" si="11"/>
        <v>0</v>
      </c>
      <c r="R118" s="166">
        <f t="shared" si="12"/>
        <v>0</v>
      </c>
      <c r="S118" s="38"/>
      <c r="T118" s="38"/>
      <c r="U118" s="206">
        <f t="shared" si="13"/>
        <v>0</v>
      </c>
      <c r="V118" s="38"/>
      <c r="W118" s="38"/>
      <c r="X118" s="38"/>
      <c r="Y118" s="370">
        <f t="shared" si="14"/>
        <v>0</v>
      </c>
      <c r="Z118" s="38"/>
      <c r="AA118" s="38"/>
      <c r="AB118" s="38"/>
      <c r="AC118" s="168">
        <f t="shared" si="15"/>
        <v>0</v>
      </c>
      <c r="AD118" s="171">
        <f t="shared" si="16"/>
        <v>0</v>
      </c>
    </row>
    <row r="119" spans="1:30" x14ac:dyDescent="0.25">
      <c r="A119" s="15">
        <v>99</v>
      </c>
      <c r="B119" s="16" t="s">
        <v>64</v>
      </c>
      <c r="C119" s="17" t="s">
        <v>12</v>
      </c>
      <c r="D119" s="38"/>
      <c r="E119" s="38"/>
      <c r="F119" s="38"/>
      <c r="G119" s="38"/>
      <c r="H119" s="38"/>
      <c r="I119" s="352">
        <f t="shared" si="17"/>
        <v>0</v>
      </c>
      <c r="J119" s="38"/>
      <c r="K119" s="38"/>
      <c r="L119" s="38"/>
      <c r="M119" s="38"/>
      <c r="N119" s="38"/>
      <c r="O119" s="38"/>
      <c r="P119" s="38">
        <f t="shared" si="10"/>
        <v>0</v>
      </c>
      <c r="Q119" s="38">
        <f t="shared" si="11"/>
        <v>0</v>
      </c>
      <c r="R119" s="166">
        <f t="shared" si="12"/>
        <v>0</v>
      </c>
      <c r="S119" s="38"/>
      <c r="T119" s="38"/>
      <c r="U119" s="206">
        <f t="shared" si="13"/>
        <v>0</v>
      </c>
      <c r="V119" s="38"/>
      <c r="W119" s="38"/>
      <c r="X119" s="38"/>
      <c r="Y119" s="370">
        <f t="shared" si="14"/>
        <v>0</v>
      </c>
      <c r="Z119" s="38"/>
      <c r="AA119" s="447">
        <v>5.5999999999999999E-3</v>
      </c>
      <c r="AB119" s="38"/>
      <c r="AC119" s="168">
        <f t="shared" si="15"/>
        <v>5.5999999999999999E-3</v>
      </c>
      <c r="AD119" s="171">
        <f t="shared" si="16"/>
        <v>5.5999999999999999E-3</v>
      </c>
    </row>
    <row r="120" spans="1:30" x14ac:dyDescent="0.25">
      <c r="A120" s="15">
        <v>100</v>
      </c>
      <c r="B120" s="16" t="s">
        <v>65</v>
      </c>
      <c r="C120" s="17" t="s">
        <v>12</v>
      </c>
      <c r="D120" s="435">
        <v>0.1</v>
      </c>
      <c r="E120" s="38"/>
      <c r="F120" s="38"/>
      <c r="G120" s="38"/>
      <c r="H120" s="38"/>
      <c r="I120" s="352">
        <f t="shared" si="17"/>
        <v>0.1</v>
      </c>
      <c r="J120" s="435">
        <v>0.1</v>
      </c>
      <c r="K120" s="38"/>
      <c r="L120" s="38"/>
      <c r="M120" s="38"/>
      <c r="N120" s="38"/>
      <c r="O120" s="38"/>
      <c r="P120" s="38">
        <f t="shared" si="10"/>
        <v>0.1</v>
      </c>
      <c r="Q120" s="38">
        <f t="shared" si="11"/>
        <v>0</v>
      </c>
      <c r="R120" s="166">
        <f t="shared" si="12"/>
        <v>0.1</v>
      </c>
      <c r="S120" s="38"/>
      <c r="T120" s="206">
        <v>1.14E-2</v>
      </c>
      <c r="U120" s="206">
        <f t="shared" si="13"/>
        <v>1.14E-2</v>
      </c>
      <c r="V120" s="38"/>
      <c r="W120" s="38"/>
      <c r="X120" s="38"/>
      <c r="Y120" s="370">
        <f t="shared" si="14"/>
        <v>0</v>
      </c>
      <c r="Z120" s="38"/>
      <c r="AA120" s="38"/>
      <c r="AB120" s="38"/>
      <c r="AC120" s="168">
        <f t="shared" si="15"/>
        <v>0</v>
      </c>
      <c r="AD120" s="171">
        <f t="shared" si="16"/>
        <v>0.2114</v>
      </c>
    </row>
    <row r="121" spans="1:30" x14ac:dyDescent="0.25">
      <c r="A121" s="15"/>
      <c r="B121" s="269" t="s">
        <v>120</v>
      </c>
      <c r="C121" s="7"/>
      <c r="D121" s="38"/>
      <c r="E121" s="38"/>
      <c r="F121" s="38"/>
      <c r="G121" s="38"/>
      <c r="H121" s="38"/>
      <c r="I121" s="352">
        <f t="shared" si="17"/>
        <v>0</v>
      </c>
      <c r="J121" s="38"/>
      <c r="K121" s="38"/>
      <c r="L121" s="38"/>
      <c r="M121" s="38"/>
      <c r="N121" s="38"/>
      <c r="O121" s="38"/>
      <c r="P121" s="38">
        <f t="shared" si="10"/>
        <v>0</v>
      </c>
      <c r="Q121" s="38">
        <f t="shared" si="11"/>
        <v>0</v>
      </c>
      <c r="R121" s="166">
        <f t="shared" si="12"/>
        <v>0</v>
      </c>
      <c r="S121" s="38"/>
      <c r="T121" s="38"/>
      <c r="U121" s="206">
        <f t="shared" si="13"/>
        <v>0</v>
      </c>
      <c r="V121" s="38"/>
      <c r="W121" s="38"/>
      <c r="X121" s="38"/>
      <c r="Y121" s="370">
        <f t="shared" si="14"/>
        <v>0</v>
      </c>
      <c r="Z121" s="38"/>
      <c r="AA121" s="38"/>
      <c r="AB121" s="38"/>
      <c r="AC121" s="168">
        <f t="shared" si="15"/>
        <v>0</v>
      </c>
      <c r="AD121" s="171">
        <f t="shared" si="16"/>
        <v>0</v>
      </c>
    </row>
    <row r="122" spans="1:30" x14ac:dyDescent="0.25">
      <c r="A122" s="39">
        <v>101</v>
      </c>
      <c r="B122" s="16" t="s">
        <v>72</v>
      </c>
      <c r="C122" s="25" t="s">
        <v>12</v>
      </c>
      <c r="D122" s="38"/>
      <c r="E122" s="435">
        <v>0.1125</v>
      </c>
      <c r="F122" s="38"/>
      <c r="G122" s="38"/>
      <c r="H122" s="38"/>
      <c r="I122" s="352">
        <f t="shared" si="17"/>
        <v>0.1125</v>
      </c>
      <c r="J122" s="38"/>
      <c r="K122" s="435">
        <v>0.1125</v>
      </c>
      <c r="L122" s="38"/>
      <c r="M122" s="38"/>
      <c r="N122" s="38"/>
      <c r="O122" s="38"/>
      <c r="P122" s="38">
        <f t="shared" si="10"/>
        <v>0.1125</v>
      </c>
      <c r="Q122" s="38">
        <f t="shared" si="11"/>
        <v>0</v>
      </c>
      <c r="R122" s="166">
        <f t="shared" si="12"/>
        <v>0.1125</v>
      </c>
      <c r="S122" s="38"/>
      <c r="T122" s="38"/>
      <c r="U122" s="206">
        <f t="shared" si="13"/>
        <v>0</v>
      </c>
      <c r="V122" s="38"/>
      <c r="W122" s="38"/>
      <c r="X122" s="38"/>
      <c r="Y122" s="370">
        <f t="shared" si="14"/>
        <v>0</v>
      </c>
      <c r="Z122" s="38"/>
      <c r="AA122" s="38"/>
      <c r="AB122" s="38"/>
      <c r="AC122" s="168">
        <f t="shared" si="15"/>
        <v>0</v>
      </c>
      <c r="AD122" s="171">
        <f t="shared" si="16"/>
        <v>0.22500000000000001</v>
      </c>
    </row>
    <row r="123" spans="1:30" x14ac:dyDescent="0.25">
      <c r="A123" s="321">
        <v>102</v>
      </c>
      <c r="B123" s="16" t="s">
        <v>73</v>
      </c>
      <c r="C123" s="25" t="s">
        <v>12</v>
      </c>
      <c r="D123" s="38"/>
      <c r="E123" s="38"/>
      <c r="F123" s="38"/>
      <c r="G123" s="38"/>
      <c r="H123" s="38"/>
      <c r="I123" s="352">
        <f t="shared" si="17"/>
        <v>0</v>
      </c>
      <c r="J123" s="38"/>
      <c r="K123" s="38"/>
      <c r="L123" s="38"/>
      <c r="M123" s="38"/>
      <c r="N123" s="38"/>
      <c r="O123" s="38"/>
      <c r="P123" s="38">
        <f t="shared" si="10"/>
        <v>0</v>
      </c>
      <c r="Q123" s="38">
        <f t="shared" si="11"/>
        <v>0</v>
      </c>
      <c r="R123" s="166">
        <f t="shared" si="12"/>
        <v>0</v>
      </c>
      <c r="S123" s="38"/>
      <c r="T123" s="38"/>
      <c r="U123" s="206">
        <f t="shared" si="13"/>
        <v>0</v>
      </c>
      <c r="V123" s="38"/>
      <c r="W123" s="38"/>
      <c r="X123" s="38"/>
      <c r="Y123" s="370">
        <f t="shared" si="14"/>
        <v>0</v>
      </c>
      <c r="Z123" s="168">
        <f>66.5/1000</f>
        <v>6.6500000000000004E-2</v>
      </c>
      <c r="AA123" s="38"/>
      <c r="AB123" s="38"/>
      <c r="AC123" s="168">
        <f t="shared" si="15"/>
        <v>6.6500000000000004E-2</v>
      </c>
      <c r="AD123" s="171">
        <f t="shared" si="16"/>
        <v>6.6500000000000004E-2</v>
      </c>
    </row>
    <row r="124" spans="1:30" x14ac:dyDescent="0.25">
      <c r="A124" s="39">
        <v>103</v>
      </c>
      <c r="B124" s="16" t="s">
        <v>74</v>
      </c>
      <c r="C124" s="25" t="s">
        <v>12</v>
      </c>
      <c r="D124" s="38"/>
      <c r="E124" s="435">
        <v>1.6199999999999999E-2</v>
      </c>
      <c r="F124" s="38"/>
      <c r="G124" s="38"/>
      <c r="H124" s="38"/>
      <c r="I124" s="352">
        <f t="shared" si="17"/>
        <v>1.6199999999999999E-2</v>
      </c>
      <c r="J124" s="38"/>
      <c r="K124" s="435">
        <v>1.6199999999999999E-2</v>
      </c>
      <c r="L124" s="38"/>
      <c r="M124" s="38"/>
      <c r="N124" s="38"/>
      <c r="O124" s="38"/>
      <c r="P124" s="38">
        <f t="shared" si="10"/>
        <v>1.6199999999999999E-2</v>
      </c>
      <c r="Q124" s="38">
        <f t="shared" si="11"/>
        <v>0</v>
      </c>
      <c r="R124" s="166">
        <f t="shared" si="12"/>
        <v>1.6199999999999999E-2</v>
      </c>
      <c r="S124" s="38"/>
      <c r="T124" s="38"/>
      <c r="U124" s="206">
        <f t="shared" si="13"/>
        <v>0</v>
      </c>
      <c r="V124" s="38"/>
      <c r="W124" s="38"/>
      <c r="X124" s="38"/>
      <c r="Y124" s="370">
        <f t="shared" si="14"/>
        <v>0</v>
      </c>
      <c r="Z124" s="168">
        <f>12/1000</f>
        <v>1.2E-2</v>
      </c>
      <c r="AA124" s="38"/>
      <c r="AB124" s="38"/>
      <c r="AC124" s="168">
        <f t="shared" si="15"/>
        <v>1.2E-2</v>
      </c>
      <c r="AD124" s="171">
        <f t="shared" si="16"/>
        <v>4.4399999999999995E-2</v>
      </c>
    </row>
    <row r="125" spans="1:30" x14ac:dyDescent="0.25">
      <c r="A125" s="321">
        <v>104</v>
      </c>
      <c r="B125" s="16" t="s">
        <v>75</v>
      </c>
      <c r="C125" s="25" t="s">
        <v>12</v>
      </c>
      <c r="D125" s="38"/>
      <c r="E125" s="435">
        <v>2.494E-2</v>
      </c>
      <c r="F125" s="38"/>
      <c r="G125" s="38"/>
      <c r="H125" s="38"/>
      <c r="I125" s="352">
        <f t="shared" si="17"/>
        <v>2.494E-2</v>
      </c>
      <c r="J125" s="38"/>
      <c r="K125" s="435">
        <v>2.494E-2</v>
      </c>
      <c r="L125" s="38"/>
      <c r="M125" s="38"/>
      <c r="N125" s="38"/>
      <c r="O125" s="38"/>
      <c r="P125" s="38">
        <f t="shared" si="10"/>
        <v>2.494E-2</v>
      </c>
      <c r="Q125" s="38">
        <f t="shared" si="11"/>
        <v>0</v>
      </c>
      <c r="R125" s="166">
        <f t="shared" si="12"/>
        <v>2.494E-2</v>
      </c>
      <c r="S125" s="38"/>
      <c r="T125" s="38"/>
      <c r="U125" s="206">
        <f t="shared" si="13"/>
        <v>0</v>
      </c>
      <c r="V125" s="38"/>
      <c r="W125" s="38"/>
      <c r="X125" s="38"/>
      <c r="Y125" s="370">
        <f t="shared" si="14"/>
        <v>0</v>
      </c>
      <c r="Z125" s="168">
        <f>12.5/1000</f>
        <v>1.2500000000000001E-2</v>
      </c>
      <c r="AA125" s="38"/>
      <c r="AB125" s="38"/>
      <c r="AC125" s="168">
        <f t="shared" si="15"/>
        <v>1.2500000000000001E-2</v>
      </c>
      <c r="AD125" s="171">
        <f t="shared" si="16"/>
        <v>6.2380000000000005E-2</v>
      </c>
    </row>
    <row r="126" spans="1:30" x14ac:dyDescent="0.25">
      <c r="A126" s="39">
        <v>105</v>
      </c>
      <c r="B126" s="16" t="s">
        <v>77</v>
      </c>
      <c r="C126" s="25" t="s">
        <v>12</v>
      </c>
      <c r="D126" s="38"/>
      <c r="E126" s="38"/>
      <c r="F126" s="38"/>
      <c r="G126" s="38"/>
      <c r="H126" s="38"/>
      <c r="I126" s="352">
        <f t="shared" si="17"/>
        <v>0</v>
      </c>
      <c r="J126" s="38"/>
      <c r="K126" s="38"/>
      <c r="L126" s="38"/>
      <c r="M126" s="38"/>
      <c r="N126" s="38"/>
      <c r="O126" s="38"/>
      <c r="P126" s="38">
        <f t="shared" si="10"/>
        <v>0</v>
      </c>
      <c r="Q126" s="38">
        <f t="shared" si="11"/>
        <v>0</v>
      </c>
      <c r="R126" s="166">
        <f t="shared" si="12"/>
        <v>0</v>
      </c>
      <c r="S126" s="38"/>
      <c r="T126" s="38"/>
      <c r="U126" s="206">
        <f t="shared" si="13"/>
        <v>0</v>
      </c>
      <c r="V126" s="38"/>
      <c r="W126" s="38"/>
      <c r="X126" s="38"/>
      <c r="Y126" s="370">
        <f t="shared" si="14"/>
        <v>0</v>
      </c>
      <c r="Z126" s="38"/>
      <c r="AA126" s="38"/>
      <c r="AB126" s="38"/>
      <c r="AC126" s="168">
        <f t="shared" si="15"/>
        <v>0</v>
      </c>
      <c r="AD126" s="171">
        <f t="shared" si="16"/>
        <v>0</v>
      </c>
    </row>
    <row r="127" spans="1:30" x14ac:dyDescent="0.25">
      <c r="A127" s="321">
        <v>106</v>
      </c>
      <c r="B127" s="16" t="s">
        <v>76</v>
      </c>
      <c r="C127" s="25" t="s">
        <v>12</v>
      </c>
      <c r="D127" s="38"/>
      <c r="E127" s="38"/>
      <c r="F127" s="38"/>
      <c r="G127" s="38"/>
      <c r="H127" s="38"/>
      <c r="I127" s="352">
        <f t="shared" si="17"/>
        <v>0</v>
      </c>
      <c r="J127" s="38"/>
      <c r="K127" s="38"/>
      <c r="L127" s="38"/>
      <c r="M127" s="38"/>
      <c r="N127" s="38"/>
      <c r="O127" s="38"/>
      <c r="P127" s="38">
        <f t="shared" si="10"/>
        <v>0</v>
      </c>
      <c r="Q127" s="38">
        <f t="shared" si="11"/>
        <v>0</v>
      </c>
      <c r="R127" s="166">
        <f t="shared" si="12"/>
        <v>0</v>
      </c>
      <c r="S127" s="38"/>
      <c r="T127" s="38"/>
      <c r="U127" s="206">
        <f t="shared" si="13"/>
        <v>0</v>
      </c>
      <c r="V127" s="38"/>
      <c r="W127" s="38"/>
      <c r="X127" s="38"/>
      <c r="Y127" s="370">
        <f t="shared" si="14"/>
        <v>0</v>
      </c>
      <c r="Z127" s="38"/>
      <c r="AA127" s="38"/>
      <c r="AB127" s="38"/>
      <c r="AC127" s="168">
        <f t="shared" si="15"/>
        <v>0</v>
      </c>
      <c r="AD127" s="171">
        <f t="shared" si="16"/>
        <v>0</v>
      </c>
    </row>
    <row r="128" spans="1:30" x14ac:dyDescent="0.25">
      <c r="A128" s="39">
        <v>107</v>
      </c>
      <c r="B128" s="24" t="s">
        <v>78</v>
      </c>
      <c r="C128" s="25" t="s">
        <v>12</v>
      </c>
      <c r="D128" s="35"/>
      <c r="E128" s="38"/>
      <c r="F128" s="38"/>
      <c r="G128" s="38"/>
      <c r="H128" s="38"/>
      <c r="I128" s="352">
        <f t="shared" si="17"/>
        <v>0</v>
      </c>
      <c r="J128" s="35"/>
      <c r="K128" s="38"/>
      <c r="L128" s="38"/>
      <c r="M128" s="38"/>
      <c r="N128" s="38"/>
      <c r="O128" s="38"/>
      <c r="P128" s="38">
        <f t="shared" si="10"/>
        <v>0</v>
      </c>
      <c r="Q128" s="38">
        <f t="shared" si="11"/>
        <v>0</v>
      </c>
      <c r="R128" s="166">
        <f t="shared" si="12"/>
        <v>0</v>
      </c>
      <c r="S128" s="38"/>
      <c r="T128" s="38"/>
      <c r="U128" s="206">
        <f t="shared" si="13"/>
        <v>0</v>
      </c>
      <c r="V128" s="38"/>
      <c r="W128" s="38"/>
      <c r="X128" s="38"/>
      <c r="Y128" s="370">
        <f t="shared" si="14"/>
        <v>0</v>
      </c>
      <c r="Z128" s="38"/>
      <c r="AA128" s="38"/>
      <c r="AB128" s="38"/>
      <c r="AC128" s="168">
        <f t="shared" si="15"/>
        <v>0</v>
      </c>
      <c r="AD128" s="171">
        <f t="shared" si="16"/>
        <v>0</v>
      </c>
    </row>
    <row r="129" spans="1:30" x14ac:dyDescent="0.25">
      <c r="A129" s="321">
        <v>108</v>
      </c>
      <c r="B129" s="24" t="s">
        <v>107</v>
      </c>
      <c r="C129" s="25" t="s">
        <v>12</v>
      </c>
      <c r="D129" s="35"/>
      <c r="E129" s="38"/>
      <c r="F129" s="38"/>
      <c r="G129" s="38"/>
      <c r="H129" s="38"/>
      <c r="I129" s="352">
        <f t="shared" si="17"/>
        <v>0</v>
      </c>
      <c r="J129" s="35"/>
      <c r="K129" s="38"/>
      <c r="L129" s="38"/>
      <c r="M129" s="38"/>
      <c r="N129" s="38"/>
      <c r="O129" s="38"/>
      <c r="P129" s="38">
        <f t="shared" si="10"/>
        <v>0</v>
      </c>
      <c r="Q129" s="38">
        <f t="shared" si="11"/>
        <v>0</v>
      </c>
      <c r="R129" s="166">
        <f t="shared" si="12"/>
        <v>0</v>
      </c>
      <c r="S129" s="38"/>
      <c r="T129" s="38"/>
      <c r="U129" s="206">
        <f t="shared" si="13"/>
        <v>0</v>
      </c>
      <c r="V129" s="38"/>
      <c r="W129" s="38"/>
      <c r="X129" s="38"/>
      <c r="Y129" s="370">
        <f t="shared" si="14"/>
        <v>0</v>
      </c>
      <c r="Z129" s="38"/>
      <c r="AA129" s="38"/>
      <c r="AB129" s="38"/>
      <c r="AC129" s="168">
        <f t="shared" si="15"/>
        <v>0</v>
      </c>
      <c r="AD129" s="171">
        <f t="shared" si="16"/>
        <v>0</v>
      </c>
    </row>
    <row r="130" spans="1:30" x14ac:dyDescent="0.25">
      <c r="A130" s="39">
        <v>109</v>
      </c>
      <c r="B130" s="24" t="s">
        <v>210</v>
      </c>
      <c r="C130" s="25" t="s">
        <v>12</v>
      </c>
      <c r="D130" s="35"/>
      <c r="E130" s="38"/>
      <c r="F130" s="38"/>
      <c r="G130" s="38"/>
      <c r="H130" s="38"/>
      <c r="I130" s="352">
        <f t="shared" si="17"/>
        <v>0</v>
      </c>
      <c r="J130" s="35"/>
      <c r="K130" s="38"/>
      <c r="L130" s="38"/>
      <c r="M130" s="38"/>
      <c r="N130" s="38"/>
      <c r="O130" s="38"/>
      <c r="P130" s="38">
        <f t="shared" si="10"/>
        <v>0</v>
      </c>
      <c r="Q130" s="38">
        <f t="shared" si="11"/>
        <v>0</v>
      </c>
      <c r="R130" s="166">
        <f t="shared" si="12"/>
        <v>0</v>
      </c>
      <c r="S130" s="38"/>
      <c r="T130" s="38"/>
      <c r="U130" s="206">
        <f t="shared" si="13"/>
        <v>0</v>
      </c>
      <c r="V130" s="38"/>
      <c r="W130" s="38"/>
      <c r="X130" s="38"/>
      <c r="Y130" s="370">
        <f t="shared" si="14"/>
        <v>0</v>
      </c>
      <c r="Z130" s="38"/>
      <c r="AA130" s="38"/>
      <c r="AB130" s="38"/>
      <c r="AC130" s="168">
        <f t="shared" si="15"/>
        <v>0</v>
      </c>
      <c r="AD130" s="171">
        <f t="shared" si="16"/>
        <v>0</v>
      </c>
    </row>
    <row r="131" spans="1:30" x14ac:dyDescent="0.25">
      <c r="A131" s="320"/>
      <c r="B131" s="320" t="s">
        <v>236</v>
      </c>
      <c r="C131" s="56"/>
      <c r="D131" s="46"/>
      <c r="E131" s="149"/>
      <c r="F131" s="149"/>
      <c r="G131" s="149"/>
      <c r="H131" s="149"/>
      <c r="I131" s="352">
        <f t="shared" si="17"/>
        <v>0</v>
      </c>
      <c r="J131" s="46"/>
      <c r="K131" s="149"/>
      <c r="L131" s="149"/>
      <c r="M131" s="149"/>
      <c r="N131" s="149"/>
      <c r="O131" s="149"/>
      <c r="P131" s="38">
        <f t="shared" si="10"/>
        <v>0</v>
      </c>
      <c r="Q131" s="38">
        <f t="shared" si="11"/>
        <v>0</v>
      </c>
      <c r="R131" s="166">
        <f t="shared" si="12"/>
        <v>0</v>
      </c>
      <c r="S131" s="150"/>
      <c r="T131" s="149"/>
      <c r="U131" s="206">
        <f t="shared" si="13"/>
        <v>0</v>
      </c>
      <c r="V131" s="149"/>
      <c r="W131" s="149"/>
      <c r="X131" s="150"/>
      <c r="Y131" s="370">
        <f t="shared" si="14"/>
        <v>0</v>
      </c>
      <c r="Z131" s="149"/>
      <c r="AA131" s="38"/>
      <c r="AB131" s="150"/>
      <c r="AC131" s="168">
        <f t="shared" si="15"/>
        <v>0</v>
      </c>
      <c r="AD131" s="171">
        <f t="shared" si="16"/>
        <v>0</v>
      </c>
    </row>
    <row r="132" spans="1:30" x14ac:dyDescent="0.25">
      <c r="A132" s="65">
        <v>110</v>
      </c>
      <c r="B132" s="50" t="s">
        <v>95</v>
      </c>
      <c r="C132" s="57" t="s">
        <v>12</v>
      </c>
      <c r="D132" s="35"/>
      <c r="E132" s="38"/>
      <c r="F132" s="38"/>
      <c r="G132" s="38"/>
      <c r="H132" s="151"/>
      <c r="I132" s="352">
        <f t="shared" si="17"/>
        <v>0</v>
      </c>
      <c r="J132" s="35"/>
      <c r="K132" s="38"/>
      <c r="L132" s="151"/>
      <c r="M132" s="38"/>
      <c r="N132" s="151"/>
      <c r="O132" s="151"/>
      <c r="P132" s="38">
        <f t="shared" si="10"/>
        <v>0</v>
      </c>
      <c r="Q132" s="38">
        <f t="shared" si="11"/>
        <v>0</v>
      </c>
      <c r="R132" s="166">
        <f t="shared" si="12"/>
        <v>0</v>
      </c>
      <c r="S132" s="149"/>
      <c r="T132" s="38"/>
      <c r="U132" s="206">
        <f t="shared" si="13"/>
        <v>0</v>
      </c>
      <c r="V132" s="148"/>
      <c r="W132" s="148"/>
      <c r="X132" s="149"/>
      <c r="Y132" s="370">
        <f t="shared" si="14"/>
        <v>0</v>
      </c>
      <c r="Z132" s="148"/>
      <c r="AA132" s="38"/>
      <c r="AB132" s="149"/>
      <c r="AC132" s="168">
        <f t="shared" si="15"/>
        <v>0</v>
      </c>
      <c r="AD132" s="171">
        <f t="shared" si="16"/>
        <v>0</v>
      </c>
    </row>
    <row r="133" spans="1:30" x14ac:dyDescent="0.25">
      <c r="A133" s="65">
        <v>111</v>
      </c>
      <c r="B133" s="50" t="s">
        <v>96</v>
      </c>
      <c r="C133" s="57" t="s">
        <v>12</v>
      </c>
      <c r="D133" s="35"/>
      <c r="E133" s="38"/>
      <c r="F133" s="38"/>
      <c r="G133" s="38"/>
      <c r="H133" s="151"/>
      <c r="I133" s="352">
        <f t="shared" si="17"/>
        <v>0</v>
      </c>
      <c r="J133" s="35"/>
      <c r="K133" s="38"/>
      <c r="L133" s="151"/>
      <c r="M133" s="38"/>
      <c r="N133" s="151"/>
      <c r="O133" s="151"/>
      <c r="P133" s="38">
        <f t="shared" si="10"/>
        <v>0</v>
      </c>
      <c r="Q133" s="38">
        <f t="shared" si="11"/>
        <v>0</v>
      </c>
      <c r="R133" s="166">
        <f t="shared" si="12"/>
        <v>0</v>
      </c>
      <c r="S133" s="148"/>
      <c r="T133" s="38"/>
      <c r="U133" s="206">
        <f t="shared" si="13"/>
        <v>0</v>
      </c>
      <c r="V133" s="148"/>
      <c r="W133" s="148"/>
      <c r="X133" s="148"/>
      <c r="Y133" s="370">
        <f t="shared" si="14"/>
        <v>0</v>
      </c>
      <c r="Z133" s="148"/>
      <c r="AA133" s="38"/>
      <c r="AB133" s="148"/>
      <c r="AC133" s="168">
        <f t="shared" si="15"/>
        <v>0</v>
      </c>
      <c r="AD133" s="171">
        <f t="shared" si="16"/>
        <v>0</v>
      </c>
    </row>
    <row r="134" spans="1:30" x14ac:dyDescent="0.25">
      <c r="A134" s="65">
        <v>112</v>
      </c>
      <c r="B134" s="50" t="s">
        <v>97</v>
      </c>
      <c r="C134" s="57" t="s">
        <v>12</v>
      </c>
      <c r="D134" s="35"/>
      <c r="E134" s="38"/>
      <c r="F134" s="38"/>
      <c r="G134" s="38"/>
      <c r="H134" s="151"/>
      <c r="I134" s="352">
        <f t="shared" si="17"/>
        <v>0</v>
      </c>
      <c r="J134" s="35"/>
      <c r="K134" s="38"/>
      <c r="L134" s="151"/>
      <c r="M134" s="38"/>
      <c r="N134" s="151"/>
      <c r="O134" s="151"/>
      <c r="P134" s="38">
        <f t="shared" si="10"/>
        <v>0</v>
      </c>
      <c r="Q134" s="38">
        <f t="shared" si="11"/>
        <v>0</v>
      </c>
      <c r="R134" s="166">
        <f t="shared" si="12"/>
        <v>0</v>
      </c>
      <c r="S134" s="148"/>
      <c r="T134" s="38"/>
      <c r="U134" s="206">
        <f t="shared" si="13"/>
        <v>0</v>
      </c>
      <c r="V134" s="148"/>
      <c r="W134" s="148"/>
      <c r="X134" s="148"/>
      <c r="Y134" s="370">
        <f t="shared" si="14"/>
        <v>0</v>
      </c>
      <c r="Z134" s="148"/>
      <c r="AA134" s="38"/>
      <c r="AB134" s="148"/>
      <c r="AC134" s="168">
        <f t="shared" si="15"/>
        <v>0</v>
      </c>
      <c r="AD134" s="171">
        <f t="shared" si="16"/>
        <v>0</v>
      </c>
    </row>
    <row r="135" spans="1:30" x14ac:dyDescent="0.25">
      <c r="A135" s="65">
        <v>113</v>
      </c>
      <c r="B135" s="50" t="s">
        <v>98</v>
      </c>
      <c r="C135" s="57" t="s">
        <v>12</v>
      </c>
      <c r="D135" s="35"/>
      <c r="E135" s="38"/>
      <c r="F135" s="38"/>
      <c r="G135" s="38"/>
      <c r="H135" s="151"/>
      <c r="I135" s="352">
        <f t="shared" ref="I135:I148" si="18">(H135+G135+F135+E135+D135)*$I$5</f>
        <v>0</v>
      </c>
      <c r="J135" s="35"/>
      <c r="K135" s="38"/>
      <c r="L135" s="151"/>
      <c r="M135" s="38"/>
      <c r="N135" s="151"/>
      <c r="O135" s="151"/>
      <c r="P135" s="38">
        <f t="shared" si="10"/>
        <v>0</v>
      </c>
      <c r="Q135" s="38">
        <f t="shared" si="11"/>
        <v>0</v>
      </c>
      <c r="R135" s="166">
        <f t="shared" si="12"/>
        <v>0</v>
      </c>
      <c r="S135" s="53"/>
      <c r="T135" s="38"/>
      <c r="U135" s="206">
        <f t="shared" si="13"/>
        <v>0</v>
      </c>
      <c r="V135" s="148"/>
      <c r="W135" s="148"/>
      <c r="X135" s="53"/>
      <c r="Y135" s="370">
        <f t="shared" si="14"/>
        <v>0</v>
      </c>
      <c r="Z135" s="148"/>
      <c r="AA135" s="38"/>
      <c r="AB135" s="53"/>
      <c r="AC135" s="168">
        <f t="shared" si="15"/>
        <v>0</v>
      </c>
      <c r="AD135" s="171">
        <f t="shared" si="16"/>
        <v>0</v>
      </c>
    </row>
    <row r="136" spans="1:30" x14ac:dyDescent="0.25">
      <c r="A136" s="65">
        <v>114</v>
      </c>
      <c r="B136" s="50" t="s">
        <v>99</v>
      </c>
      <c r="C136" s="57" t="s">
        <v>12</v>
      </c>
      <c r="D136" s="35"/>
      <c r="E136" s="38"/>
      <c r="F136" s="38"/>
      <c r="G136" s="38"/>
      <c r="H136" s="151"/>
      <c r="I136" s="352">
        <f t="shared" si="18"/>
        <v>0</v>
      </c>
      <c r="J136" s="35"/>
      <c r="K136" s="38"/>
      <c r="L136" s="151"/>
      <c r="M136" s="38"/>
      <c r="N136" s="151"/>
      <c r="O136" s="151"/>
      <c r="P136" s="38">
        <f t="shared" ref="P136:P148" si="19">(J136+K136+L136+M136+N136)*$P$5</f>
        <v>0</v>
      </c>
      <c r="Q136" s="38">
        <f t="shared" ref="Q136:Q148" si="20">(J136+K136+L136+M136+O136+N136)*$Q$5</f>
        <v>0</v>
      </c>
      <c r="R136" s="166">
        <f t="shared" ref="R136:R148" si="21">Q136+P136</f>
        <v>0</v>
      </c>
      <c r="S136" s="53"/>
      <c r="T136" s="38"/>
      <c r="U136" s="206">
        <f t="shared" ref="U136:U148" si="22">(T136+S136)*$U$5</f>
        <v>0</v>
      </c>
      <c r="V136" s="148"/>
      <c r="W136" s="148"/>
      <c r="X136" s="53"/>
      <c r="Y136" s="370">
        <f t="shared" ref="Y136:Y148" si="23">(X136+W136+V136)*$Y$5</f>
        <v>0</v>
      </c>
      <c r="Z136" s="148"/>
      <c r="AA136" s="38"/>
      <c r="AB136" s="53"/>
      <c r="AC136" s="168">
        <f t="shared" ref="AC136:AC148" si="24">(AB136+AA136+Z136)*$AC$5</f>
        <v>0</v>
      </c>
      <c r="AD136" s="171">
        <f t="shared" ref="AD136:AD148" si="25">I136+R136+U136+Y136+AC136</f>
        <v>0</v>
      </c>
    </row>
    <row r="137" spans="1:30" x14ac:dyDescent="0.25">
      <c r="A137" s="45"/>
      <c r="B137" s="57" t="s">
        <v>100</v>
      </c>
      <c r="C137" s="35"/>
      <c r="D137" s="35"/>
      <c r="E137" s="38"/>
      <c r="F137" s="35"/>
      <c r="G137" s="38"/>
      <c r="H137" s="35"/>
      <c r="I137" s="352">
        <f t="shared" si="18"/>
        <v>0</v>
      </c>
      <c r="J137" s="35"/>
      <c r="K137" s="38"/>
      <c r="L137" s="35"/>
      <c r="M137" s="38"/>
      <c r="N137" s="38"/>
      <c r="O137" s="35"/>
      <c r="P137" s="38">
        <f t="shared" si="19"/>
        <v>0</v>
      </c>
      <c r="Q137" s="38">
        <f t="shared" si="20"/>
        <v>0</v>
      </c>
      <c r="R137" s="166">
        <f t="shared" si="21"/>
        <v>0</v>
      </c>
      <c r="S137" s="53"/>
      <c r="T137" s="35"/>
      <c r="U137" s="206">
        <f t="shared" si="22"/>
        <v>0</v>
      </c>
      <c r="V137" s="53"/>
      <c r="W137" s="53"/>
      <c r="X137" s="53"/>
      <c r="Y137" s="370">
        <f t="shared" si="23"/>
        <v>0</v>
      </c>
      <c r="Z137" s="53"/>
      <c r="AA137" s="38"/>
      <c r="AB137" s="53"/>
      <c r="AC137" s="168">
        <f t="shared" si="24"/>
        <v>0</v>
      </c>
      <c r="AD137" s="171">
        <f t="shared" si="25"/>
        <v>0</v>
      </c>
    </row>
    <row r="138" spans="1:30" x14ac:dyDescent="0.25">
      <c r="A138" s="428">
        <v>115</v>
      </c>
      <c r="B138" s="427" t="s">
        <v>299</v>
      </c>
      <c r="C138" s="426" t="s">
        <v>82</v>
      </c>
      <c r="D138" s="35"/>
      <c r="E138" s="38"/>
      <c r="F138" s="35"/>
      <c r="G138" s="38"/>
      <c r="H138" s="35"/>
      <c r="I138" s="352">
        <f t="shared" si="18"/>
        <v>0</v>
      </c>
      <c r="J138" s="35"/>
      <c r="K138" s="38"/>
      <c r="L138" s="35"/>
      <c r="M138" s="38"/>
      <c r="N138" s="38"/>
      <c r="O138" s="35"/>
      <c r="P138" s="38">
        <f t="shared" si="19"/>
        <v>0</v>
      </c>
      <c r="Q138" s="38">
        <f t="shared" si="20"/>
        <v>0</v>
      </c>
      <c r="R138" s="166">
        <f t="shared" si="21"/>
        <v>0</v>
      </c>
      <c r="S138" s="53"/>
      <c r="T138" s="35"/>
      <c r="U138" s="206"/>
      <c r="V138" s="53"/>
      <c r="W138" s="53"/>
      <c r="X138" s="53"/>
      <c r="Y138" s="370"/>
      <c r="Z138" s="53"/>
      <c r="AA138" s="38"/>
      <c r="AB138" s="53"/>
      <c r="AC138" s="168"/>
      <c r="AD138" s="171">
        <f t="shared" si="25"/>
        <v>0</v>
      </c>
    </row>
    <row r="139" spans="1:30" x14ac:dyDescent="0.25">
      <c r="A139" s="245">
        <v>116</v>
      </c>
      <c r="B139" s="261" t="s">
        <v>86</v>
      </c>
      <c r="C139" s="61" t="s">
        <v>12</v>
      </c>
      <c r="D139" s="35"/>
      <c r="E139" s="38"/>
      <c r="F139" s="35"/>
      <c r="G139" s="35"/>
      <c r="H139" s="35"/>
      <c r="I139" s="352">
        <f t="shared" si="18"/>
        <v>0</v>
      </c>
      <c r="J139" s="35"/>
      <c r="K139" s="38"/>
      <c r="L139" s="35"/>
      <c r="M139" s="35"/>
      <c r="N139" s="35"/>
      <c r="O139" s="35"/>
      <c r="P139" s="38">
        <f t="shared" si="19"/>
        <v>0</v>
      </c>
      <c r="Q139" s="38">
        <f t="shared" si="20"/>
        <v>0</v>
      </c>
      <c r="R139" s="166">
        <f t="shared" si="21"/>
        <v>0</v>
      </c>
      <c r="S139" s="35"/>
      <c r="T139" s="35"/>
      <c r="U139" s="206">
        <f t="shared" si="22"/>
        <v>0</v>
      </c>
      <c r="V139" s="35"/>
      <c r="W139" s="35"/>
      <c r="X139" s="35"/>
      <c r="Y139" s="370">
        <f t="shared" si="23"/>
        <v>0</v>
      </c>
      <c r="Z139" s="35"/>
      <c r="AA139" s="38"/>
      <c r="AB139" s="35"/>
      <c r="AC139" s="168">
        <f t="shared" si="24"/>
        <v>0</v>
      </c>
      <c r="AD139" s="171">
        <f t="shared" si="25"/>
        <v>0</v>
      </c>
    </row>
    <row r="140" spans="1:30" x14ac:dyDescent="0.25">
      <c r="A140" s="428">
        <v>117</v>
      </c>
      <c r="B140" s="262" t="s">
        <v>239</v>
      </c>
      <c r="C140" s="63" t="s">
        <v>82</v>
      </c>
      <c r="D140" s="35"/>
      <c r="E140" s="38"/>
      <c r="F140" s="35"/>
      <c r="G140" s="35"/>
      <c r="H140" s="35"/>
      <c r="I140" s="352">
        <f t="shared" si="18"/>
        <v>0</v>
      </c>
      <c r="J140" s="35"/>
      <c r="K140" s="38"/>
      <c r="L140" s="35"/>
      <c r="M140" s="35"/>
      <c r="N140" s="35"/>
      <c r="O140" s="35"/>
      <c r="P140" s="38">
        <f t="shared" si="19"/>
        <v>0</v>
      </c>
      <c r="Q140" s="38">
        <f t="shared" si="20"/>
        <v>0</v>
      </c>
      <c r="R140" s="166">
        <f t="shared" si="21"/>
        <v>0</v>
      </c>
      <c r="S140" s="35"/>
      <c r="T140" s="35"/>
      <c r="U140" s="206">
        <f t="shared" si="22"/>
        <v>0</v>
      </c>
      <c r="V140" s="35"/>
      <c r="W140" s="35"/>
      <c r="X140" s="35"/>
      <c r="Y140" s="370">
        <f t="shared" si="23"/>
        <v>0</v>
      </c>
      <c r="Z140" s="35"/>
      <c r="AA140" s="38"/>
      <c r="AB140" s="35"/>
      <c r="AC140" s="168">
        <f t="shared" si="24"/>
        <v>0</v>
      </c>
      <c r="AD140" s="171">
        <f t="shared" si="25"/>
        <v>0</v>
      </c>
    </row>
    <row r="141" spans="1:30" x14ac:dyDescent="0.25">
      <c r="A141" s="245">
        <v>118</v>
      </c>
      <c r="B141" s="261" t="s">
        <v>231</v>
      </c>
      <c r="C141" s="61" t="s">
        <v>12</v>
      </c>
      <c r="D141" s="35"/>
      <c r="E141" s="38"/>
      <c r="F141" s="35"/>
      <c r="G141" s="35"/>
      <c r="H141" s="35"/>
      <c r="I141" s="352">
        <f t="shared" si="18"/>
        <v>0</v>
      </c>
      <c r="J141" s="35"/>
      <c r="K141" s="38"/>
      <c r="L141" s="35"/>
      <c r="M141" s="35"/>
      <c r="N141" s="35"/>
      <c r="O141" s="35"/>
      <c r="P141" s="38">
        <f t="shared" si="19"/>
        <v>0</v>
      </c>
      <c r="Q141" s="38">
        <f t="shared" si="20"/>
        <v>0</v>
      </c>
      <c r="R141" s="166">
        <f t="shared" si="21"/>
        <v>0</v>
      </c>
      <c r="S141" s="35"/>
      <c r="T141" s="35"/>
      <c r="U141" s="206">
        <f t="shared" si="22"/>
        <v>0</v>
      </c>
      <c r="V141" s="35"/>
      <c r="W141" s="35"/>
      <c r="X141" s="35"/>
      <c r="Y141" s="370">
        <f t="shared" si="23"/>
        <v>0</v>
      </c>
      <c r="Z141" s="35"/>
      <c r="AA141" s="38"/>
      <c r="AB141" s="35"/>
      <c r="AC141" s="168">
        <f t="shared" si="24"/>
        <v>0</v>
      </c>
      <c r="AD141" s="171">
        <f t="shared" si="25"/>
        <v>0</v>
      </c>
    </row>
    <row r="142" spans="1:30" x14ac:dyDescent="0.25">
      <c r="A142" s="428">
        <v>119</v>
      </c>
      <c r="B142" s="261" t="s">
        <v>212</v>
      </c>
      <c r="C142" s="61" t="s">
        <v>12</v>
      </c>
      <c r="D142" s="35"/>
      <c r="E142" s="38"/>
      <c r="F142" s="35"/>
      <c r="G142" s="35"/>
      <c r="H142" s="35"/>
      <c r="I142" s="352">
        <f t="shared" si="18"/>
        <v>0</v>
      </c>
      <c r="J142" s="35"/>
      <c r="K142" s="38"/>
      <c r="L142" s="35"/>
      <c r="M142" s="35"/>
      <c r="N142" s="35"/>
      <c r="O142" s="35"/>
      <c r="P142" s="38">
        <f t="shared" si="19"/>
        <v>0</v>
      </c>
      <c r="Q142" s="38">
        <f t="shared" si="20"/>
        <v>0</v>
      </c>
      <c r="R142" s="166">
        <f t="shared" si="21"/>
        <v>0</v>
      </c>
      <c r="S142" s="35"/>
      <c r="T142" s="35"/>
      <c r="U142" s="206">
        <f t="shared" si="22"/>
        <v>0</v>
      </c>
      <c r="V142" s="35"/>
      <c r="W142" s="35"/>
      <c r="X142" s="35"/>
      <c r="Y142" s="370">
        <f t="shared" si="23"/>
        <v>0</v>
      </c>
      <c r="Z142" s="35"/>
      <c r="AA142" s="38"/>
      <c r="AB142" s="35"/>
      <c r="AC142" s="168">
        <f t="shared" si="24"/>
        <v>0</v>
      </c>
      <c r="AD142" s="171">
        <f t="shared" si="25"/>
        <v>0</v>
      </c>
    </row>
    <row r="143" spans="1:30" x14ac:dyDescent="0.25">
      <c r="A143" s="245">
        <v>120</v>
      </c>
      <c r="B143" s="22" t="s">
        <v>19</v>
      </c>
      <c r="C143" s="23" t="s">
        <v>12</v>
      </c>
      <c r="D143" s="35"/>
      <c r="E143" s="38"/>
      <c r="F143" s="35"/>
      <c r="G143" s="36"/>
      <c r="H143" s="35"/>
      <c r="I143" s="352">
        <f t="shared" si="18"/>
        <v>0</v>
      </c>
      <c r="J143" s="35"/>
      <c r="K143" s="38"/>
      <c r="L143" s="35"/>
      <c r="M143" s="36"/>
      <c r="N143" s="36"/>
      <c r="O143" s="35"/>
      <c r="P143" s="38">
        <f t="shared" si="19"/>
        <v>0</v>
      </c>
      <c r="Q143" s="38">
        <f t="shared" si="20"/>
        <v>0</v>
      </c>
      <c r="R143" s="166">
        <f t="shared" si="21"/>
        <v>0</v>
      </c>
      <c r="S143" s="35"/>
      <c r="T143" s="35"/>
      <c r="U143" s="206">
        <f t="shared" si="22"/>
        <v>0</v>
      </c>
      <c r="V143" s="35"/>
      <c r="W143" s="35"/>
      <c r="X143" s="35"/>
      <c r="Y143" s="370">
        <f t="shared" si="23"/>
        <v>0</v>
      </c>
      <c r="Z143" s="35"/>
      <c r="AA143" s="38"/>
      <c r="AB143" s="35"/>
      <c r="AC143" s="168">
        <f t="shared" si="24"/>
        <v>0</v>
      </c>
      <c r="AD143" s="171">
        <f t="shared" si="25"/>
        <v>0</v>
      </c>
    </row>
    <row r="144" spans="1:30" ht="22.5" x14ac:dyDescent="0.25">
      <c r="A144" s="428">
        <v>121</v>
      </c>
      <c r="B144" s="261" t="s">
        <v>233</v>
      </c>
      <c r="C144" s="61" t="s">
        <v>82</v>
      </c>
      <c r="D144" s="35"/>
      <c r="E144" s="38"/>
      <c r="F144" s="35"/>
      <c r="G144" s="36"/>
      <c r="H144" s="35"/>
      <c r="I144" s="352">
        <f t="shared" si="18"/>
        <v>0</v>
      </c>
      <c r="J144" s="35"/>
      <c r="K144" s="38"/>
      <c r="L144" s="35"/>
      <c r="M144" s="36"/>
      <c r="N144" s="36"/>
      <c r="O144" s="35"/>
      <c r="P144" s="38">
        <f t="shared" si="19"/>
        <v>0</v>
      </c>
      <c r="Q144" s="38">
        <f t="shared" si="20"/>
        <v>0</v>
      </c>
      <c r="R144" s="166">
        <f t="shared" si="21"/>
        <v>0</v>
      </c>
      <c r="S144" s="35"/>
      <c r="T144" s="35"/>
      <c r="U144" s="206">
        <f t="shared" si="22"/>
        <v>0</v>
      </c>
      <c r="V144" s="35"/>
      <c r="W144" s="18"/>
      <c r="X144" s="35"/>
      <c r="Y144" s="370">
        <f t="shared" si="23"/>
        <v>0</v>
      </c>
      <c r="Z144" s="35"/>
      <c r="AA144" s="38"/>
      <c r="AB144" s="35"/>
      <c r="AC144" s="168">
        <f t="shared" si="24"/>
        <v>0</v>
      </c>
      <c r="AD144" s="171">
        <f t="shared" si="25"/>
        <v>0</v>
      </c>
    </row>
    <row r="145" spans="1:30" x14ac:dyDescent="0.25">
      <c r="A145" s="245">
        <v>122</v>
      </c>
      <c r="B145" s="261" t="s">
        <v>234</v>
      </c>
      <c r="C145" s="61" t="s">
        <v>82</v>
      </c>
      <c r="D145" s="35"/>
      <c r="E145" s="38"/>
      <c r="F145" s="35"/>
      <c r="G145" s="43"/>
      <c r="H145" s="35"/>
      <c r="I145" s="352">
        <f t="shared" si="18"/>
        <v>0</v>
      </c>
      <c r="J145" s="35"/>
      <c r="K145" s="38"/>
      <c r="L145" s="35"/>
      <c r="M145" s="43"/>
      <c r="N145" s="43"/>
      <c r="O145" s="35"/>
      <c r="P145" s="38">
        <f t="shared" si="19"/>
        <v>0</v>
      </c>
      <c r="Q145" s="38">
        <f t="shared" si="20"/>
        <v>0</v>
      </c>
      <c r="R145" s="166">
        <f t="shared" si="21"/>
        <v>0</v>
      </c>
      <c r="S145" s="35"/>
      <c r="T145" s="35"/>
      <c r="U145" s="206">
        <f t="shared" si="22"/>
        <v>0</v>
      </c>
      <c r="V145" s="35"/>
      <c r="W145" s="35"/>
      <c r="X145" s="35"/>
      <c r="Y145" s="370">
        <f t="shared" si="23"/>
        <v>0</v>
      </c>
      <c r="Z145" s="35"/>
      <c r="AA145" s="161"/>
      <c r="AB145" s="35"/>
      <c r="AC145" s="168">
        <f t="shared" si="24"/>
        <v>0</v>
      </c>
      <c r="AD145" s="171">
        <f t="shared" si="25"/>
        <v>0</v>
      </c>
    </row>
    <row r="146" spans="1:30" x14ac:dyDescent="0.25">
      <c r="A146" s="428">
        <v>123</v>
      </c>
      <c r="B146" s="261" t="s">
        <v>241</v>
      </c>
      <c r="C146" s="61" t="s">
        <v>82</v>
      </c>
      <c r="D146" s="35"/>
      <c r="E146" s="38"/>
      <c r="F146" s="35"/>
      <c r="G146" s="43"/>
      <c r="H146" s="35"/>
      <c r="I146" s="352">
        <f t="shared" si="18"/>
        <v>0</v>
      </c>
      <c r="J146" s="35"/>
      <c r="K146" s="38"/>
      <c r="L146" s="35"/>
      <c r="M146" s="43"/>
      <c r="N146" s="43"/>
      <c r="O146" s="35"/>
      <c r="P146" s="38">
        <f t="shared" si="19"/>
        <v>0</v>
      </c>
      <c r="Q146" s="38">
        <f t="shared" si="20"/>
        <v>0</v>
      </c>
      <c r="R146" s="166">
        <f t="shared" si="21"/>
        <v>0</v>
      </c>
      <c r="S146" s="35"/>
      <c r="T146" s="35"/>
      <c r="U146" s="206">
        <f t="shared" si="22"/>
        <v>0</v>
      </c>
      <c r="V146" s="35"/>
      <c r="W146" s="35"/>
      <c r="X146" s="35"/>
      <c r="Y146" s="370">
        <f t="shared" si="23"/>
        <v>0</v>
      </c>
      <c r="Z146" s="35"/>
      <c r="AA146" s="161"/>
      <c r="AB146" s="35"/>
      <c r="AC146" s="168">
        <f t="shared" si="24"/>
        <v>0</v>
      </c>
      <c r="AD146" s="171">
        <f t="shared" si="25"/>
        <v>0</v>
      </c>
    </row>
    <row r="147" spans="1:30" ht="22.5" x14ac:dyDescent="0.25">
      <c r="A147" s="245">
        <v>124</v>
      </c>
      <c r="B147" s="261" t="s">
        <v>235</v>
      </c>
      <c r="C147" s="61" t="s">
        <v>82</v>
      </c>
      <c r="D147" s="35"/>
      <c r="E147" s="38"/>
      <c r="F147" s="35"/>
      <c r="G147" s="35"/>
      <c r="H147" s="35"/>
      <c r="I147" s="352">
        <f t="shared" si="18"/>
        <v>0</v>
      </c>
      <c r="J147" s="35"/>
      <c r="K147" s="38"/>
      <c r="L147" s="18"/>
      <c r="M147" s="35"/>
      <c r="N147" s="35"/>
      <c r="O147" s="35"/>
      <c r="P147" s="38">
        <f t="shared" si="19"/>
        <v>0</v>
      </c>
      <c r="Q147" s="38">
        <f t="shared" si="20"/>
        <v>0</v>
      </c>
      <c r="R147" s="166">
        <f t="shared" si="21"/>
        <v>0</v>
      </c>
      <c r="S147" s="35"/>
      <c r="T147" s="35"/>
      <c r="U147" s="206">
        <f t="shared" si="22"/>
        <v>0</v>
      </c>
      <c r="V147" s="35"/>
      <c r="W147" s="35"/>
      <c r="X147" s="35"/>
      <c r="Y147" s="370">
        <f t="shared" si="23"/>
        <v>0</v>
      </c>
      <c r="Z147" s="35"/>
      <c r="AA147" s="158"/>
      <c r="AB147" s="35"/>
      <c r="AC147" s="168">
        <f t="shared" si="24"/>
        <v>0</v>
      </c>
      <c r="AD147" s="171">
        <f t="shared" si="25"/>
        <v>0</v>
      </c>
    </row>
    <row r="148" spans="1:30" x14ac:dyDescent="0.25">
      <c r="A148" s="428">
        <v>125</v>
      </c>
      <c r="B148" s="261" t="s">
        <v>211</v>
      </c>
      <c r="C148" s="61" t="s">
        <v>82</v>
      </c>
      <c r="D148" s="35"/>
      <c r="E148" s="38"/>
      <c r="F148" s="18"/>
      <c r="G148" s="35"/>
      <c r="H148" s="35"/>
      <c r="I148" s="352">
        <f t="shared" si="18"/>
        <v>0</v>
      </c>
      <c r="J148" s="35"/>
      <c r="K148" s="35"/>
      <c r="L148" s="18"/>
      <c r="M148" s="35"/>
      <c r="N148" s="35"/>
      <c r="O148" s="35"/>
      <c r="P148" s="38">
        <f t="shared" si="19"/>
        <v>0</v>
      </c>
      <c r="Q148" s="38">
        <f t="shared" si="20"/>
        <v>0</v>
      </c>
      <c r="R148" s="166">
        <f t="shared" si="21"/>
        <v>0</v>
      </c>
      <c r="S148" s="35"/>
      <c r="T148" s="35"/>
      <c r="U148" s="206">
        <f t="shared" si="22"/>
        <v>0</v>
      </c>
      <c r="V148" s="35"/>
      <c r="W148" s="35"/>
      <c r="X148" s="35"/>
      <c r="Y148" s="370">
        <f t="shared" si="23"/>
        <v>0</v>
      </c>
      <c r="Z148" s="35"/>
      <c r="AA148" s="158"/>
      <c r="AB148" s="35"/>
      <c r="AC148" s="168">
        <f t="shared" si="24"/>
        <v>0</v>
      </c>
      <c r="AD148" s="171">
        <f t="shared" si="25"/>
        <v>0</v>
      </c>
    </row>
  </sheetData>
  <mergeCells count="17">
    <mergeCell ref="AA3:AA4"/>
    <mergeCell ref="AB3:AB4"/>
    <mergeCell ref="J2:O2"/>
    <mergeCell ref="R2:R4"/>
    <mergeCell ref="A1:AD1"/>
    <mergeCell ref="D2:H2"/>
    <mergeCell ref="Z2:AB2"/>
    <mergeCell ref="I2:I4"/>
    <mergeCell ref="AC2:AC4"/>
    <mergeCell ref="AD2:AD4"/>
    <mergeCell ref="S2:T2"/>
    <mergeCell ref="U2:U4"/>
    <mergeCell ref="Y2:Y4"/>
    <mergeCell ref="V2:X2"/>
    <mergeCell ref="P2:P4"/>
    <mergeCell ref="Q2:Q4"/>
    <mergeCell ref="Z3:Z4"/>
  </mergeCells>
  <pageMargins left="0" right="0" top="0" bottom="0" header="0.31496062992125984" footer="0.31496062992125984"/>
  <pageSetup paperSize="9" scale="7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8"/>
  <sheetViews>
    <sheetView zoomScaleNormal="100" workbookViewId="0">
      <pane xSplit="3" ySplit="5" topLeftCell="G33" activePane="bottomRight" state="frozen"/>
      <selection activeCell="A3" sqref="A3"/>
      <selection pane="topRight" activeCell="D3" sqref="D3"/>
      <selection pane="bottomLeft" activeCell="A9" sqref="A9"/>
      <selection pane="bottomRight" activeCell="AF3" sqref="AF3:AF4"/>
    </sheetView>
  </sheetViews>
  <sheetFormatPr defaultRowHeight="15" x14ac:dyDescent="0.25"/>
  <cols>
    <col min="1" max="1" width="4.7109375" customWidth="1"/>
    <col min="2" max="2" width="23.5703125" style="273" customWidth="1"/>
    <col min="3" max="3" width="5" customWidth="1"/>
    <col min="4" max="4" width="7.5703125" customWidth="1"/>
    <col min="5" max="5" width="8.28515625" hidden="1" customWidth="1"/>
    <col min="6" max="6" width="8.28515625" customWidth="1"/>
    <col min="7" max="7" width="9.42578125" customWidth="1"/>
    <col min="8" max="8" width="9" customWidth="1"/>
    <col min="9" max="9" width="7.42578125" customWidth="1"/>
    <col min="10" max="11" width="8.28515625" hidden="1" customWidth="1"/>
    <col min="12" max="12" width="8.28515625" customWidth="1"/>
    <col min="13" max="13" width="7.5703125" hidden="1" customWidth="1"/>
    <col min="14" max="15" width="8.28515625" hidden="1" customWidth="1"/>
    <col min="16" max="16" width="9.42578125" hidden="1" customWidth="1"/>
    <col min="17" max="17" width="9" hidden="1" customWidth="1"/>
    <col min="18" max="19" width="7.42578125" hidden="1" customWidth="1"/>
    <col min="20" max="21" width="8.28515625" hidden="1" customWidth="1"/>
    <col min="22" max="22" width="9" hidden="1" customWidth="1"/>
    <col min="23" max="23" width="8.28515625" hidden="1" customWidth="1"/>
    <col min="24" max="24" width="7.42578125" customWidth="1"/>
    <col min="25" max="25" width="7.85546875" customWidth="1"/>
    <col min="26" max="26" width="8.28515625" customWidth="1"/>
    <col min="27" max="27" width="7.42578125" hidden="1" customWidth="1"/>
    <col min="28" max="28" width="7.85546875" hidden="1" customWidth="1"/>
    <col min="29" max="29" width="7.28515625" hidden="1" customWidth="1"/>
    <col min="30" max="30" width="8.28515625" hidden="1" customWidth="1"/>
    <col min="31" max="31" width="8.42578125" customWidth="1"/>
    <col min="32" max="32" width="8.140625" customWidth="1"/>
    <col min="33" max="33" width="7.42578125" customWidth="1"/>
    <col min="34" max="34" width="8.28515625" customWidth="1"/>
    <col min="35" max="35" width="14.5703125" style="169" customWidth="1"/>
  </cols>
  <sheetData>
    <row r="1" spans="1:35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</row>
    <row r="2" spans="1:35" ht="29.25" customHeight="1" x14ac:dyDescent="0.25">
      <c r="A2" s="1"/>
      <c r="B2" s="265"/>
      <c r="C2" s="2"/>
      <c r="D2" s="462" t="s">
        <v>276</v>
      </c>
      <c r="E2" s="462"/>
      <c r="F2" s="462"/>
      <c r="G2" s="462"/>
      <c r="H2" s="462"/>
      <c r="I2" s="462"/>
      <c r="J2" s="499"/>
      <c r="K2" s="499"/>
      <c r="L2" s="453" t="s">
        <v>124</v>
      </c>
      <c r="M2" s="474" t="s">
        <v>354</v>
      </c>
      <c r="N2" s="474"/>
      <c r="O2" s="474"/>
      <c r="P2" s="474"/>
      <c r="Q2" s="474"/>
      <c r="R2" s="474"/>
      <c r="S2" s="474"/>
      <c r="T2" s="475" t="s">
        <v>328</v>
      </c>
      <c r="U2" s="475"/>
      <c r="V2" s="511"/>
      <c r="W2" s="456" t="s">
        <v>124</v>
      </c>
      <c r="X2" s="473" t="s">
        <v>349</v>
      </c>
      <c r="Y2" s="473"/>
      <c r="Z2" s="489" t="s">
        <v>124</v>
      </c>
      <c r="AA2" s="478" t="s">
        <v>351</v>
      </c>
      <c r="AB2" s="478"/>
      <c r="AC2" s="478"/>
      <c r="AD2" s="479" t="s">
        <v>124</v>
      </c>
      <c r="AE2" s="466" t="s">
        <v>373</v>
      </c>
      <c r="AF2" s="466"/>
      <c r="AG2" s="466"/>
      <c r="AH2" s="467" t="s">
        <v>124</v>
      </c>
      <c r="AI2" s="487" t="s">
        <v>144</v>
      </c>
    </row>
    <row r="3" spans="1:35" ht="72.75" customHeight="1" x14ac:dyDescent="0.25">
      <c r="A3" s="6"/>
      <c r="B3" s="64" t="s">
        <v>137</v>
      </c>
      <c r="C3" s="8"/>
      <c r="D3" s="403" t="s">
        <v>295</v>
      </c>
      <c r="E3" s="398"/>
      <c r="F3" s="424" t="s">
        <v>296</v>
      </c>
      <c r="G3" s="405" t="s">
        <v>278</v>
      </c>
      <c r="H3" s="403" t="s">
        <v>158</v>
      </c>
      <c r="I3" s="403" t="s">
        <v>147</v>
      </c>
      <c r="J3" s="500"/>
      <c r="K3" s="500"/>
      <c r="L3" s="454"/>
      <c r="M3" s="211"/>
      <c r="N3" s="42" t="s">
        <v>295</v>
      </c>
      <c r="O3" s="425" t="s">
        <v>296</v>
      </c>
      <c r="P3" s="410" t="s">
        <v>278</v>
      </c>
      <c r="Q3" s="42" t="s">
        <v>158</v>
      </c>
      <c r="R3" s="42" t="s">
        <v>147</v>
      </c>
      <c r="S3" s="406"/>
      <c r="T3" s="495"/>
      <c r="U3" s="495"/>
      <c r="V3" s="512"/>
      <c r="W3" s="502"/>
      <c r="X3" s="212" t="s">
        <v>263</v>
      </c>
      <c r="Y3" s="338" t="s">
        <v>118</v>
      </c>
      <c r="Z3" s="490"/>
      <c r="AA3" s="374" t="s">
        <v>341</v>
      </c>
      <c r="AB3" s="364" t="s">
        <v>339</v>
      </c>
      <c r="AC3" s="365" t="s">
        <v>148</v>
      </c>
      <c r="AD3" s="497"/>
      <c r="AE3" s="543" t="s">
        <v>399</v>
      </c>
      <c r="AF3" s="507" t="s">
        <v>338</v>
      </c>
      <c r="AG3" s="449" t="s">
        <v>149</v>
      </c>
      <c r="AH3" s="457"/>
      <c r="AI3" s="488"/>
    </row>
    <row r="4" spans="1:35" x14ac:dyDescent="0.25">
      <c r="A4" s="6"/>
      <c r="B4" s="266" t="s">
        <v>4</v>
      </c>
      <c r="C4" s="8"/>
      <c r="D4" s="353" t="s">
        <v>153</v>
      </c>
      <c r="E4" s="353" t="s">
        <v>153</v>
      </c>
      <c r="F4" s="353" t="s">
        <v>153</v>
      </c>
      <c r="G4" s="351" t="s">
        <v>153</v>
      </c>
      <c r="H4" s="351" t="s">
        <v>153</v>
      </c>
      <c r="I4" s="353" t="s">
        <v>153</v>
      </c>
      <c r="J4" s="501"/>
      <c r="K4" s="501"/>
      <c r="L4" s="455"/>
      <c r="M4" s="155" t="s">
        <v>243</v>
      </c>
      <c r="N4" s="361" t="s">
        <v>243</v>
      </c>
      <c r="O4" s="361" t="s">
        <v>243</v>
      </c>
      <c r="P4" s="153" t="s">
        <v>153</v>
      </c>
      <c r="Q4" s="153" t="s">
        <v>153</v>
      </c>
      <c r="R4" s="155" t="s">
        <v>243</v>
      </c>
      <c r="S4" s="442"/>
      <c r="T4" s="496"/>
      <c r="U4" s="496"/>
      <c r="V4" s="513"/>
      <c r="W4" s="503"/>
      <c r="X4" s="204" t="s">
        <v>243</v>
      </c>
      <c r="Y4" s="209" t="s">
        <v>243</v>
      </c>
      <c r="Z4" s="491"/>
      <c r="AA4" s="367" t="s">
        <v>243</v>
      </c>
      <c r="AB4" s="366" t="s">
        <v>243</v>
      </c>
      <c r="AC4" s="367" t="s">
        <v>243</v>
      </c>
      <c r="AD4" s="498"/>
      <c r="AE4" s="450"/>
      <c r="AF4" s="508"/>
      <c r="AG4" s="450"/>
      <c r="AH4" s="458"/>
      <c r="AI4" s="488"/>
    </row>
    <row r="5" spans="1:35" x14ac:dyDescent="0.25">
      <c r="A5" s="10"/>
      <c r="B5" s="267" t="s">
        <v>5</v>
      </c>
      <c r="C5" s="11"/>
      <c r="D5" s="404" t="s">
        <v>85</v>
      </c>
      <c r="E5" s="409"/>
      <c r="F5" s="404" t="s">
        <v>157</v>
      </c>
      <c r="G5" s="404" t="s">
        <v>114</v>
      </c>
      <c r="H5" s="404" t="s">
        <v>160</v>
      </c>
      <c r="I5" s="404" t="s">
        <v>334</v>
      </c>
      <c r="J5" s="195"/>
      <c r="K5" s="195"/>
      <c r="L5" s="355">
        <v>1</v>
      </c>
      <c r="M5" s="358"/>
      <c r="N5" s="394" t="s">
        <v>7</v>
      </c>
      <c r="O5" s="394" t="s">
        <v>300</v>
      </c>
      <c r="P5" s="395" t="s">
        <v>114</v>
      </c>
      <c r="Q5" s="395" t="s">
        <v>160</v>
      </c>
      <c r="R5" s="394" t="s">
        <v>271</v>
      </c>
      <c r="S5" s="443"/>
      <c r="T5" s="195" t="s">
        <v>352</v>
      </c>
      <c r="U5" s="195"/>
      <c r="V5" s="195"/>
      <c r="W5" s="349">
        <f>T5+U5+V5</f>
        <v>0</v>
      </c>
      <c r="X5" s="205" t="s">
        <v>9</v>
      </c>
      <c r="Y5" s="205" t="s">
        <v>159</v>
      </c>
      <c r="Z5" s="196">
        <v>1</v>
      </c>
      <c r="AA5" s="369" t="s">
        <v>114</v>
      </c>
      <c r="AB5" s="369" t="s">
        <v>6</v>
      </c>
      <c r="AC5" s="369" t="s">
        <v>9</v>
      </c>
      <c r="AD5" s="196">
        <v>0</v>
      </c>
      <c r="AE5" s="154" t="s">
        <v>381</v>
      </c>
      <c r="AF5" s="448" t="s">
        <v>6</v>
      </c>
      <c r="AG5" s="154" t="s">
        <v>9</v>
      </c>
      <c r="AH5" s="195" t="s">
        <v>259</v>
      </c>
      <c r="AI5" s="177">
        <f>L5+W5+Z5+AD5+AH5</f>
        <v>3</v>
      </c>
    </row>
    <row r="6" spans="1:35" x14ac:dyDescent="0.25">
      <c r="A6" s="6"/>
      <c r="B6" s="64" t="s">
        <v>197</v>
      </c>
      <c r="C6" s="52"/>
      <c r="D6" s="32"/>
      <c r="E6" s="13"/>
      <c r="F6" s="32"/>
      <c r="G6" s="13"/>
      <c r="H6" s="33"/>
      <c r="I6" s="33"/>
      <c r="J6" s="147"/>
      <c r="K6" s="147"/>
      <c r="L6" s="147"/>
      <c r="M6" s="32"/>
      <c r="N6" s="13"/>
      <c r="O6" s="32"/>
      <c r="P6" s="13"/>
      <c r="Q6" s="33"/>
      <c r="R6" s="33"/>
      <c r="S6" s="33"/>
      <c r="T6" s="147"/>
      <c r="U6" s="147"/>
      <c r="V6" s="147"/>
      <c r="W6" s="147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147"/>
      <c r="AI6" s="170"/>
    </row>
    <row r="7" spans="1:35" x14ac:dyDescent="0.25">
      <c r="A7" s="15">
        <v>1</v>
      </c>
      <c r="B7" s="16" t="s">
        <v>11</v>
      </c>
      <c r="C7" s="17" t="s">
        <v>12</v>
      </c>
      <c r="D7" s="38"/>
      <c r="E7" s="144"/>
      <c r="F7" s="38"/>
      <c r="G7" s="144"/>
      <c r="H7" s="38"/>
      <c r="I7" s="38"/>
      <c r="J7" s="38">
        <f>(D7+E7+H7+I7)*$J$5</f>
        <v>0</v>
      </c>
      <c r="K7" s="38">
        <f>(D7+F7+G7+H7+I7)*$K$5</f>
        <v>0</v>
      </c>
      <c r="L7" s="352">
        <f>(I7+H7+G7+F7+E7+D7)*$L$5</f>
        <v>0</v>
      </c>
      <c r="M7" s="38"/>
      <c r="N7" s="144"/>
      <c r="O7" s="38"/>
      <c r="P7" s="144"/>
      <c r="Q7" s="38"/>
      <c r="R7" s="38"/>
      <c r="S7" s="38"/>
      <c r="T7" s="38">
        <f>(N7+O7+P7+Q7+R7)*$T$5</f>
        <v>0</v>
      </c>
      <c r="U7" s="38">
        <f>(O7+P7+Q7+S7+N7)*$U$5</f>
        <v>0</v>
      </c>
      <c r="V7" s="38"/>
      <c r="W7" s="166">
        <f>T7+U7+V7</f>
        <v>0</v>
      </c>
      <c r="X7" s="38"/>
      <c r="Y7" s="38"/>
      <c r="Z7" s="206">
        <f>(Y7+X7)*$Z$5</f>
        <v>0</v>
      </c>
      <c r="AA7" s="38"/>
      <c r="AB7" s="38"/>
      <c r="AC7" s="38"/>
      <c r="AD7" s="370">
        <f>(AB7+AA7+AC7)*$AD$5</f>
        <v>0</v>
      </c>
      <c r="AE7" s="38"/>
      <c r="AF7" s="38"/>
      <c r="AG7" s="38"/>
      <c r="AH7" s="168">
        <f>(AF7+AE7+AG7)*$AH$5</f>
        <v>0</v>
      </c>
      <c r="AI7" s="171">
        <f>L7+W7+Z7+AD7+AH7</f>
        <v>0</v>
      </c>
    </row>
    <row r="8" spans="1:35" x14ac:dyDescent="0.25">
      <c r="A8" s="15">
        <v>2</v>
      </c>
      <c r="B8" s="19" t="s">
        <v>13</v>
      </c>
      <c r="C8" s="20" t="s">
        <v>12</v>
      </c>
      <c r="D8" s="38"/>
      <c r="E8" s="144"/>
      <c r="F8" s="435">
        <v>8.0000000000000002E-3</v>
      </c>
      <c r="G8" s="144"/>
      <c r="H8" s="38"/>
      <c r="I8" s="38">
        <v>0.02</v>
      </c>
      <c r="J8" s="38">
        <f t="shared" ref="J8:J38" si="0">(D8+E8+H8+I8)*$J$5</f>
        <v>0</v>
      </c>
      <c r="K8" s="38">
        <f t="shared" ref="K8:K38" si="1">(D8+F8+G8+H8+I8)*$K$5</f>
        <v>0</v>
      </c>
      <c r="L8" s="352">
        <f t="shared" ref="L8:L71" si="2">(I8+H8+G8+F8+E8+D8)*$L$5</f>
        <v>2.8000000000000001E-2</v>
      </c>
      <c r="M8" s="38"/>
      <c r="N8" s="144"/>
      <c r="O8" s="435">
        <v>7.0000000000000001E-3</v>
      </c>
      <c r="P8" s="144"/>
      <c r="Q8" s="38"/>
      <c r="R8" s="38"/>
      <c r="S8" s="38"/>
      <c r="T8" s="38">
        <f t="shared" ref="T8:T71" si="3">(N8+O8+P8+Q8+R8)*$T$5</f>
        <v>0</v>
      </c>
      <c r="U8" s="38">
        <f t="shared" ref="U8:U71" si="4">(O8+P8+Q8+S8+N8)*$U$5</f>
        <v>0</v>
      </c>
      <c r="V8" s="38"/>
      <c r="W8" s="166">
        <f t="shared" ref="W8:W71" si="5">T8+U8+V8</f>
        <v>0</v>
      </c>
      <c r="X8" s="38"/>
      <c r="Y8" s="38"/>
      <c r="Z8" s="206">
        <f t="shared" ref="Z8:Z71" si="6">(Y8+X8)*$Z$5</f>
        <v>0</v>
      </c>
      <c r="AA8" s="38"/>
      <c r="AB8" s="38"/>
      <c r="AC8" s="38"/>
      <c r="AD8" s="370">
        <f t="shared" ref="AD8:AD71" si="7">(AB8+AA8+AC8)*$AD$5</f>
        <v>0</v>
      </c>
      <c r="AE8" s="38"/>
      <c r="AF8" s="38"/>
      <c r="AG8" s="38"/>
      <c r="AH8" s="168">
        <f t="shared" ref="AH8:AH71" si="8">(AF8+AE8+AG8)*$AH$5</f>
        <v>0</v>
      </c>
      <c r="AI8" s="171">
        <f t="shared" ref="AI8:AI71" si="9">L8+W8+Z8+AD8+AH8</f>
        <v>2.8000000000000001E-2</v>
      </c>
    </row>
    <row r="9" spans="1:35" x14ac:dyDescent="0.25">
      <c r="A9" s="15">
        <v>3</v>
      </c>
      <c r="B9" s="78" t="s">
        <v>146</v>
      </c>
      <c r="C9" s="17" t="s">
        <v>12</v>
      </c>
      <c r="D9" s="38"/>
      <c r="E9" s="144"/>
      <c r="F9" s="38"/>
      <c r="G9" s="144"/>
      <c r="H9" s="38"/>
      <c r="I9" s="38"/>
      <c r="J9" s="38">
        <f t="shared" si="0"/>
        <v>0</v>
      </c>
      <c r="K9" s="38">
        <f t="shared" si="1"/>
        <v>0</v>
      </c>
      <c r="L9" s="352">
        <f t="shared" si="2"/>
        <v>0</v>
      </c>
      <c r="M9" s="38"/>
      <c r="N9" s="144"/>
      <c r="O9" s="38"/>
      <c r="P9" s="144"/>
      <c r="Q9" s="38"/>
      <c r="R9" s="38">
        <v>0.03</v>
      </c>
      <c r="S9" s="38"/>
      <c r="T9" s="38">
        <f t="shared" si="3"/>
        <v>0</v>
      </c>
      <c r="U9" s="38">
        <f t="shared" si="4"/>
        <v>0</v>
      </c>
      <c r="V9" s="38"/>
      <c r="W9" s="166">
        <f t="shared" si="5"/>
        <v>0</v>
      </c>
      <c r="X9" s="38"/>
      <c r="Y9" s="38"/>
      <c r="Z9" s="206">
        <f t="shared" si="6"/>
        <v>0</v>
      </c>
      <c r="AA9" s="38"/>
      <c r="AB9" s="38"/>
      <c r="AC9" s="167">
        <v>0.03</v>
      </c>
      <c r="AD9" s="370">
        <f t="shared" si="7"/>
        <v>0</v>
      </c>
      <c r="AE9" s="38"/>
      <c r="AF9" s="38"/>
      <c r="AG9" s="168">
        <v>0.03</v>
      </c>
      <c r="AH9" s="168">
        <f t="shared" si="8"/>
        <v>0.03</v>
      </c>
      <c r="AI9" s="171">
        <f t="shared" si="9"/>
        <v>0.03</v>
      </c>
    </row>
    <row r="10" spans="1:35" x14ac:dyDescent="0.25">
      <c r="A10" s="15">
        <v>4</v>
      </c>
      <c r="B10" s="85" t="s">
        <v>185</v>
      </c>
      <c r="C10" s="23" t="s">
        <v>82</v>
      </c>
      <c r="D10" s="38"/>
      <c r="E10" s="144"/>
      <c r="F10" s="38"/>
      <c r="G10" s="144"/>
      <c r="H10" s="38"/>
      <c r="I10" s="38"/>
      <c r="J10" s="38">
        <f t="shared" si="0"/>
        <v>0</v>
      </c>
      <c r="K10" s="38">
        <f t="shared" si="1"/>
        <v>0</v>
      </c>
      <c r="L10" s="352">
        <f t="shared" si="2"/>
        <v>0</v>
      </c>
      <c r="M10" s="38"/>
      <c r="N10" s="144"/>
      <c r="O10" s="38"/>
      <c r="P10" s="144"/>
      <c r="Q10" s="38"/>
      <c r="R10" s="38"/>
      <c r="S10" s="38"/>
      <c r="T10" s="38">
        <f t="shared" si="3"/>
        <v>0</v>
      </c>
      <c r="U10" s="38">
        <f t="shared" si="4"/>
        <v>0</v>
      </c>
      <c r="V10" s="38"/>
      <c r="W10" s="166">
        <f t="shared" si="5"/>
        <v>0</v>
      </c>
      <c r="X10" s="38"/>
      <c r="Y10" s="38"/>
      <c r="Z10" s="206">
        <f t="shared" si="6"/>
        <v>0</v>
      </c>
      <c r="AA10" s="38"/>
      <c r="AB10" s="38"/>
      <c r="AC10" s="38"/>
      <c r="AD10" s="370">
        <f t="shared" si="7"/>
        <v>0</v>
      </c>
      <c r="AE10" s="38"/>
      <c r="AF10" s="38"/>
      <c r="AG10" s="38"/>
      <c r="AH10" s="168">
        <f t="shared" si="8"/>
        <v>0</v>
      </c>
      <c r="AI10" s="171">
        <f t="shared" si="9"/>
        <v>0</v>
      </c>
    </row>
    <row r="11" spans="1:35" x14ac:dyDescent="0.25">
      <c r="A11" s="6"/>
      <c r="B11" s="64" t="s">
        <v>186</v>
      </c>
      <c r="C11" s="7"/>
      <c r="D11" s="38"/>
      <c r="E11" s="144"/>
      <c r="F11" s="38"/>
      <c r="G11" s="144"/>
      <c r="H11" s="38"/>
      <c r="I11" s="38"/>
      <c r="J11" s="38">
        <f t="shared" si="0"/>
        <v>0</v>
      </c>
      <c r="K11" s="38">
        <f t="shared" si="1"/>
        <v>0</v>
      </c>
      <c r="L11" s="352">
        <f t="shared" si="2"/>
        <v>0</v>
      </c>
      <c r="M11" s="38"/>
      <c r="N11" s="144"/>
      <c r="O11" s="38"/>
      <c r="P11" s="144"/>
      <c r="Q11" s="38"/>
      <c r="R11" s="38"/>
      <c r="S11" s="38"/>
      <c r="T11" s="38">
        <f t="shared" si="3"/>
        <v>0</v>
      </c>
      <c r="U11" s="38">
        <f t="shared" si="4"/>
        <v>0</v>
      </c>
      <c r="V11" s="38"/>
      <c r="W11" s="166">
        <f t="shared" si="5"/>
        <v>0</v>
      </c>
      <c r="X11" s="38"/>
      <c r="Y11" s="38"/>
      <c r="Z11" s="206">
        <f t="shared" si="6"/>
        <v>0</v>
      </c>
      <c r="AA11" s="38"/>
      <c r="AB11" s="38"/>
      <c r="AC11" s="38"/>
      <c r="AD11" s="370">
        <f t="shared" si="7"/>
        <v>0</v>
      </c>
      <c r="AE11" s="38"/>
      <c r="AF11" s="38"/>
      <c r="AG11" s="38"/>
      <c r="AH11" s="168">
        <f t="shared" si="8"/>
        <v>0</v>
      </c>
      <c r="AI11" s="171">
        <f t="shared" si="9"/>
        <v>0</v>
      </c>
    </row>
    <row r="12" spans="1:35" x14ac:dyDescent="0.25">
      <c r="A12" s="15">
        <v>5</v>
      </c>
      <c r="B12" s="16" t="s">
        <v>44</v>
      </c>
      <c r="C12" s="17" t="s">
        <v>12</v>
      </c>
      <c r="D12" s="38"/>
      <c r="E12" s="144"/>
      <c r="F12" s="38"/>
      <c r="G12" s="144"/>
      <c r="H12" s="38"/>
      <c r="I12" s="38"/>
      <c r="J12" s="38">
        <f t="shared" si="0"/>
        <v>0</v>
      </c>
      <c r="K12" s="38">
        <f t="shared" si="1"/>
        <v>0</v>
      </c>
      <c r="L12" s="352">
        <f t="shared" si="2"/>
        <v>0</v>
      </c>
      <c r="M12" s="38"/>
      <c r="N12" s="144"/>
      <c r="O12" s="38"/>
      <c r="P12" s="144"/>
      <c r="Q12" s="38"/>
      <c r="R12" s="38"/>
      <c r="S12" s="38"/>
      <c r="T12" s="38">
        <f t="shared" si="3"/>
        <v>0</v>
      </c>
      <c r="U12" s="38">
        <f t="shared" si="4"/>
        <v>0</v>
      </c>
      <c r="V12" s="38"/>
      <c r="W12" s="166">
        <f t="shared" si="5"/>
        <v>0</v>
      </c>
      <c r="X12" s="38"/>
      <c r="Y12" s="38"/>
      <c r="Z12" s="206">
        <f t="shared" si="6"/>
        <v>0</v>
      </c>
      <c r="AA12" s="38"/>
      <c r="AB12" s="38"/>
      <c r="AC12" s="38"/>
      <c r="AD12" s="370">
        <f t="shared" si="7"/>
        <v>0</v>
      </c>
      <c r="AE12" s="38"/>
      <c r="AF12" s="38"/>
      <c r="AG12" s="38"/>
      <c r="AH12" s="168">
        <f t="shared" si="8"/>
        <v>0</v>
      </c>
      <c r="AI12" s="171">
        <f t="shared" si="9"/>
        <v>0</v>
      </c>
    </row>
    <row r="13" spans="1:35" x14ac:dyDescent="0.25">
      <c r="A13" s="15">
        <v>6</v>
      </c>
      <c r="B13" s="16" t="s">
        <v>49</v>
      </c>
      <c r="C13" s="17" t="s">
        <v>12</v>
      </c>
      <c r="D13" s="38"/>
      <c r="E13" s="144"/>
      <c r="F13" s="38"/>
      <c r="G13" s="144"/>
      <c r="H13" s="38"/>
      <c r="I13" s="38"/>
      <c r="J13" s="38">
        <f t="shared" si="0"/>
        <v>0</v>
      </c>
      <c r="K13" s="38">
        <f t="shared" si="1"/>
        <v>0</v>
      </c>
      <c r="L13" s="352">
        <f t="shared" si="2"/>
        <v>0</v>
      </c>
      <c r="M13" s="38"/>
      <c r="N13" s="144"/>
      <c r="O13" s="38"/>
      <c r="P13" s="144"/>
      <c r="Q13" s="38"/>
      <c r="R13" s="38"/>
      <c r="S13" s="38"/>
      <c r="T13" s="38">
        <f t="shared" si="3"/>
        <v>0</v>
      </c>
      <c r="U13" s="38">
        <f t="shared" si="4"/>
        <v>0</v>
      </c>
      <c r="V13" s="38"/>
      <c r="W13" s="166">
        <f t="shared" si="5"/>
        <v>0</v>
      </c>
      <c r="X13" s="38"/>
      <c r="Y13" s="38"/>
      <c r="Z13" s="206">
        <f t="shared" si="6"/>
        <v>0</v>
      </c>
      <c r="AA13" s="38"/>
      <c r="AB13" s="38"/>
      <c r="AC13" s="38"/>
      <c r="AD13" s="370">
        <f t="shared" si="7"/>
        <v>0</v>
      </c>
      <c r="AE13" s="38"/>
      <c r="AF13" s="38"/>
      <c r="AG13" s="38"/>
      <c r="AH13" s="168">
        <f t="shared" si="8"/>
        <v>0</v>
      </c>
      <c r="AI13" s="171">
        <f t="shared" si="9"/>
        <v>0</v>
      </c>
    </row>
    <row r="14" spans="1:35" x14ac:dyDescent="0.25">
      <c r="A14" s="15">
        <v>7</v>
      </c>
      <c r="B14" s="16" t="s">
        <v>50</v>
      </c>
      <c r="C14" s="17" t="s">
        <v>12</v>
      </c>
      <c r="D14" s="38"/>
      <c r="E14" s="144"/>
      <c r="F14" s="38"/>
      <c r="G14" s="144"/>
      <c r="H14" s="38"/>
      <c r="I14" s="38"/>
      <c r="J14" s="38">
        <f t="shared" si="0"/>
        <v>0</v>
      </c>
      <c r="K14" s="38">
        <f t="shared" si="1"/>
        <v>0</v>
      </c>
      <c r="L14" s="352">
        <f t="shared" si="2"/>
        <v>0</v>
      </c>
      <c r="M14" s="38"/>
      <c r="N14" s="144"/>
      <c r="O14" s="38"/>
      <c r="P14" s="144"/>
      <c r="Q14" s="38"/>
      <c r="R14" s="38"/>
      <c r="S14" s="38"/>
      <c r="T14" s="38">
        <f t="shared" si="3"/>
        <v>0</v>
      </c>
      <c r="U14" s="38">
        <f t="shared" si="4"/>
        <v>0</v>
      </c>
      <c r="V14" s="38"/>
      <c r="W14" s="166">
        <f t="shared" si="5"/>
        <v>0</v>
      </c>
      <c r="X14" s="38"/>
      <c r="Y14" s="38"/>
      <c r="Z14" s="206">
        <f t="shared" si="6"/>
        <v>0</v>
      </c>
      <c r="AA14" s="38"/>
      <c r="AB14" s="38"/>
      <c r="AC14" s="38"/>
      <c r="AD14" s="370">
        <f t="shared" si="7"/>
        <v>0</v>
      </c>
      <c r="AE14" s="38"/>
      <c r="AF14" s="38"/>
      <c r="AG14" s="38"/>
      <c r="AH14" s="168">
        <f t="shared" si="8"/>
        <v>0</v>
      </c>
      <c r="AI14" s="171">
        <f t="shared" si="9"/>
        <v>0</v>
      </c>
    </row>
    <row r="15" spans="1:35" x14ac:dyDescent="0.25">
      <c r="A15" s="15">
        <v>8</v>
      </c>
      <c r="B15" s="16" t="s">
        <v>48</v>
      </c>
      <c r="C15" s="17" t="s">
        <v>12</v>
      </c>
      <c r="D15" s="38"/>
      <c r="E15" s="144"/>
      <c r="F15" s="38"/>
      <c r="G15" s="144"/>
      <c r="H15" s="38"/>
      <c r="I15" s="38"/>
      <c r="J15" s="38">
        <f t="shared" si="0"/>
        <v>0</v>
      </c>
      <c r="K15" s="38">
        <f t="shared" si="1"/>
        <v>0</v>
      </c>
      <c r="L15" s="352">
        <f t="shared" si="2"/>
        <v>0</v>
      </c>
      <c r="M15" s="38"/>
      <c r="N15" s="144"/>
      <c r="O15" s="38"/>
      <c r="P15" s="144"/>
      <c r="Q15" s="38"/>
      <c r="R15" s="38"/>
      <c r="S15" s="38"/>
      <c r="T15" s="38">
        <f t="shared" si="3"/>
        <v>0</v>
      </c>
      <c r="U15" s="38">
        <f t="shared" si="4"/>
        <v>0</v>
      </c>
      <c r="V15" s="38"/>
      <c r="W15" s="166">
        <f t="shared" si="5"/>
        <v>0</v>
      </c>
      <c r="X15" s="38"/>
      <c r="Y15" s="38"/>
      <c r="Z15" s="206">
        <f t="shared" si="6"/>
        <v>0</v>
      </c>
      <c r="AA15" s="38"/>
      <c r="AB15" s="38"/>
      <c r="AC15" s="38"/>
      <c r="AD15" s="370">
        <f t="shared" si="7"/>
        <v>0</v>
      </c>
      <c r="AE15" s="38"/>
      <c r="AF15" s="38"/>
      <c r="AG15" s="38"/>
      <c r="AH15" s="168">
        <f t="shared" si="8"/>
        <v>0</v>
      </c>
      <c r="AI15" s="171">
        <f t="shared" si="9"/>
        <v>0</v>
      </c>
    </row>
    <row r="16" spans="1:35" x14ac:dyDescent="0.25">
      <c r="A16" s="15">
        <v>9</v>
      </c>
      <c r="B16" s="16" t="s">
        <v>46</v>
      </c>
      <c r="C16" s="17" t="s">
        <v>12</v>
      </c>
      <c r="D16" s="38"/>
      <c r="E16" s="144"/>
      <c r="F16" s="38"/>
      <c r="G16" s="144"/>
      <c r="H16" s="38"/>
      <c r="I16" s="38"/>
      <c r="J16" s="38">
        <f t="shared" si="0"/>
        <v>0</v>
      </c>
      <c r="K16" s="38">
        <f t="shared" si="1"/>
        <v>0</v>
      </c>
      <c r="L16" s="352">
        <f t="shared" si="2"/>
        <v>0</v>
      </c>
      <c r="M16" s="38"/>
      <c r="N16" s="144"/>
      <c r="O16" s="38"/>
      <c r="P16" s="144"/>
      <c r="Q16" s="38"/>
      <c r="R16" s="38"/>
      <c r="S16" s="38"/>
      <c r="T16" s="38">
        <f t="shared" si="3"/>
        <v>0</v>
      </c>
      <c r="U16" s="38">
        <f t="shared" si="4"/>
        <v>0</v>
      </c>
      <c r="V16" s="38"/>
      <c r="W16" s="166">
        <f t="shared" si="5"/>
        <v>0</v>
      </c>
      <c r="X16" s="38"/>
      <c r="Y16" s="38"/>
      <c r="Z16" s="206">
        <f t="shared" si="6"/>
        <v>0</v>
      </c>
      <c r="AA16" s="38"/>
      <c r="AB16" s="38"/>
      <c r="AC16" s="38"/>
      <c r="AD16" s="370">
        <f t="shared" si="7"/>
        <v>0</v>
      </c>
      <c r="AE16" s="38"/>
      <c r="AF16" s="38"/>
      <c r="AG16" s="38"/>
      <c r="AH16" s="168">
        <f t="shared" si="8"/>
        <v>0</v>
      </c>
      <c r="AI16" s="171">
        <f t="shared" si="9"/>
        <v>0</v>
      </c>
    </row>
    <row r="17" spans="1:35" x14ac:dyDescent="0.25">
      <c r="A17" s="15">
        <v>10</v>
      </c>
      <c r="B17" s="16" t="s">
        <v>101</v>
      </c>
      <c r="C17" s="17" t="s">
        <v>12</v>
      </c>
      <c r="D17" s="38"/>
      <c r="E17" s="144"/>
      <c r="F17" s="38"/>
      <c r="G17" s="144"/>
      <c r="H17" s="38"/>
      <c r="I17" s="38"/>
      <c r="J17" s="38">
        <f t="shared" si="0"/>
        <v>0</v>
      </c>
      <c r="K17" s="38">
        <f t="shared" si="1"/>
        <v>0</v>
      </c>
      <c r="L17" s="352">
        <f t="shared" si="2"/>
        <v>0</v>
      </c>
      <c r="M17" s="38"/>
      <c r="N17" s="144"/>
      <c r="O17" s="38"/>
      <c r="P17" s="144"/>
      <c r="Q17" s="38"/>
      <c r="R17" s="38"/>
      <c r="S17" s="38"/>
      <c r="T17" s="38">
        <f t="shared" si="3"/>
        <v>0</v>
      </c>
      <c r="U17" s="38">
        <f t="shared" si="4"/>
        <v>0</v>
      </c>
      <c r="V17" s="38"/>
      <c r="W17" s="166">
        <f t="shared" si="5"/>
        <v>0</v>
      </c>
      <c r="X17" s="38"/>
      <c r="Y17" s="38"/>
      <c r="Z17" s="206">
        <f t="shared" si="6"/>
        <v>0</v>
      </c>
      <c r="AA17" s="38"/>
      <c r="AB17" s="38"/>
      <c r="AC17" s="38"/>
      <c r="AD17" s="370">
        <f t="shared" si="7"/>
        <v>0</v>
      </c>
      <c r="AE17" s="38"/>
      <c r="AF17" s="38"/>
      <c r="AG17" s="38"/>
      <c r="AH17" s="168">
        <f t="shared" si="8"/>
        <v>0</v>
      </c>
      <c r="AI17" s="171">
        <f t="shared" si="9"/>
        <v>0</v>
      </c>
    </row>
    <row r="18" spans="1:35" x14ac:dyDescent="0.25">
      <c r="A18" s="15">
        <v>11</v>
      </c>
      <c r="B18" s="16" t="s">
        <v>47</v>
      </c>
      <c r="C18" s="17" t="s">
        <v>12</v>
      </c>
      <c r="D18" s="38"/>
      <c r="E18" s="144"/>
      <c r="F18" s="38"/>
      <c r="G18" s="144"/>
      <c r="H18" s="38"/>
      <c r="I18" s="38"/>
      <c r="J18" s="38">
        <f t="shared" si="0"/>
        <v>0</v>
      </c>
      <c r="K18" s="38">
        <f t="shared" si="1"/>
        <v>0</v>
      </c>
      <c r="L18" s="352">
        <f t="shared" si="2"/>
        <v>0</v>
      </c>
      <c r="M18" s="38"/>
      <c r="N18" s="144"/>
      <c r="O18" s="38"/>
      <c r="P18" s="144"/>
      <c r="Q18" s="38"/>
      <c r="R18" s="38"/>
      <c r="S18" s="38"/>
      <c r="T18" s="38">
        <f t="shared" si="3"/>
        <v>0</v>
      </c>
      <c r="U18" s="38">
        <f t="shared" si="4"/>
        <v>0</v>
      </c>
      <c r="V18" s="38"/>
      <c r="W18" s="166">
        <f t="shared" si="5"/>
        <v>0</v>
      </c>
      <c r="X18" s="38"/>
      <c r="Y18" s="38"/>
      <c r="Z18" s="206">
        <f t="shared" si="6"/>
        <v>0</v>
      </c>
      <c r="AA18" s="38"/>
      <c r="AB18" s="38"/>
      <c r="AC18" s="38"/>
      <c r="AD18" s="370">
        <f t="shared" si="7"/>
        <v>0</v>
      </c>
      <c r="AE18" s="38"/>
      <c r="AF18" s="38"/>
      <c r="AG18" s="38"/>
      <c r="AH18" s="168">
        <f t="shared" si="8"/>
        <v>0</v>
      </c>
      <c r="AI18" s="171">
        <f t="shared" si="9"/>
        <v>0</v>
      </c>
    </row>
    <row r="19" spans="1:35" x14ac:dyDescent="0.25">
      <c r="A19" s="15">
        <v>12</v>
      </c>
      <c r="B19" s="54" t="s">
        <v>166</v>
      </c>
      <c r="C19" s="17" t="s">
        <v>12</v>
      </c>
      <c r="D19" s="38"/>
      <c r="E19" s="144"/>
      <c r="F19" s="38"/>
      <c r="G19" s="144"/>
      <c r="H19" s="38"/>
      <c r="I19" s="38"/>
      <c r="J19" s="38">
        <f t="shared" si="0"/>
        <v>0</v>
      </c>
      <c r="K19" s="38">
        <f t="shared" si="1"/>
        <v>0</v>
      </c>
      <c r="L19" s="352">
        <f t="shared" si="2"/>
        <v>0</v>
      </c>
      <c r="M19" s="38"/>
      <c r="N19" s="144"/>
      <c r="O19" s="38"/>
      <c r="P19" s="144"/>
      <c r="Q19" s="38"/>
      <c r="R19" s="38"/>
      <c r="S19" s="38"/>
      <c r="T19" s="38">
        <f t="shared" si="3"/>
        <v>0</v>
      </c>
      <c r="U19" s="38">
        <f t="shared" si="4"/>
        <v>0</v>
      </c>
      <c r="V19" s="38"/>
      <c r="W19" s="166">
        <f t="shared" si="5"/>
        <v>0</v>
      </c>
      <c r="X19" s="38"/>
      <c r="Y19" s="38"/>
      <c r="Z19" s="206">
        <f t="shared" si="6"/>
        <v>0</v>
      </c>
      <c r="AA19" s="38"/>
      <c r="AB19" s="38"/>
      <c r="AC19" s="38"/>
      <c r="AD19" s="370">
        <f t="shared" si="7"/>
        <v>0</v>
      </c>
      <c r="AE19" s="38"/>
      <c r="AF19" s="38"/>
      <c r="AG19" s="38"/>
      <c r="AH19" s="168">
        <f t="shared" si="8"/>
        <v>0</v>
      </c>
      <c r="AI19" s="171">
        <f t="shared" si="9"/>
        <v>0</v>
      </c>
    </row>
    <row r="20" spans="1:35" x14ac:dyDescent="0.25">
      <c r="A20" s="6"/>
      <c r="B20" s="64" t="s">
        <v>40</v>
      </c>
      <c r="C20" s="52"/>
      <c r="D20" s="145"/>
      <c r="E20" s="146"/>
      <c r="F20" s="145"/>
      <c r="G20" s="146"/>
      <c r="H20" s="147"/>
      <c r="I20" s="147"/>
      <c r="J20" s="38">
        <f t="shared" si="0"/>
        <v>0</v>
      </c>
      <c r="K20" s="38">
        <f t="shared" si="1"/>
        <v>0</v>
      </c>
      <c r="L20" s="352">
        <f t="shared" si="2"/>
        <v>0</v>
      </c>
      <c r="M20" s="145"/>
      <c r="N20" s="146"/>
      <c r="O20" s="145"/>
      <c r="P20" s="146"/>
      <c r="Q20" s="147"/>
      <c r="R20" s="147"/>
      <c r="S20" s="147"/>
      <c r="T20" s="38">
        <f t="shared" si="3"/>
        <v>0</v>
      </c>
      <c r="U20" s="38">
        <f t="shared" si="4"/>
        <v>0</v>
      </c>
      <c r="V20" s="38"/>
      <c r="W20" s="166">
        <f t="shared" si="5"/>
        <v>0</v>
      </c>
      <c r="X20" s="147"/>
      <c r="Y20" s="147"/>
      <c r="Z20" s="206">
        <f t="shared" si="6"/>
        <v>0</v>
      </c>
      <c r="AA20" s="147"/>
      <c r="AB20" s="147"/>
      <c r="AC20" s="147"/>
      <c r="AD20" s="370">
        <f t="shared" si="7"/>
        <v>0</v>
      </c>
      <c r="AE20" s="38"/>
      <c r="AF20" s="38"/>
      <c r="AG20" s="147"/>
      <c r="AH20" s="168">
        <f t="shared" si="8"/>
        <v>0</v>
      </c>
      <c r="AI20" s="171">
        <f t="shared" si="9"/>
        <v>0</v>
      </c>
    </row>
    <row r="21" spans="1:35" x14ac:dyDescent="0.25">
      <c r="A21" s="15">
        <v>13</v>
      </c>
      <c r="B21" s="16" t="s">
        <v>41</v>
      </c>
      <c r="C21" s="17" t="s">
        <v>12</v>
      </c>
      <c r="D21" s="435">
        <v>3.0000000000000001E-3</v>
      </c>
      <c r="E21" s="144"/>
      <c r="F21" s="38">
        <v>4.4999999999999997E-3</v>
      </c>
      <c r="G21" s="144"/>
      <c r="H21" s="38"/>
      <c r="I21" s="38"/>
      <c r="J21" s="38">
        <f t="shared" si="0"/>
        <v>0</v>
      </c>
      <c r="K21" s="38">
        <f t="shared" si="1"/>
        <v>0</v>
      </c>
      <c r="L21" s="352">
        <f t="shared" si="2"/>
        <v>7.4999999999999997E-3</v>
      </c>
      <c r="M21" s="38"/>
      <c r="N21" s="436">
        <v>5.0000000000000001E-3</v>
      </c>
      <c r="O21" s="435">
        <v>4.0000000000000001E-3</v>
      </c>
      <c r="P21" s="144"/>
      <c r="Q21" s="38"/>
      <c r="R21" s="38"/>
      <c r="S21" s="38"/>
      <c r="T21" s="38">
        <f t="shared" si="3"/>
        <v>0</v>
      </c>
      <c r="U21" s="38">
        <f t="shared" si="4"/>
        <v>0</v>
      </c>
      <c r="V21" s="38"/>
      <c r="W21" s="166">
        <f t="shared" si="5"/>
        <v>0</v>
      </c>
      <c r="X21" s="38"/>
      <c r="Y21" s="38"/>
      <c r="Z21" s="206">
        <f t="shared" si="6"/>
        <v>0</v>
      </c>
      <c r="AA21" s="38"/>
      <c r="AB21" s="38"/>
      <c r="AC21" s="38"/>
      <c r="AD21" s="370">
        <f t="shared" si="7"/>
        <v>0</v>
      </c>
      <c r="AE21" s="447">
        <v>5.0000000000000001E-3</v>
      </c>
      <c r="AF21" s="38"/>
      <c r="AG21" s="38"/>
      <c r="AH21" s="168">
        <f t="shared" si="8"/>
        <v>5.0000000000000001E-3</v>
      </c>
      <c r="AI21" s="171">
        <f t="shared" si="9"/>
        <v>1.2500000000000001E-2</v>
      </c>
    </row>
    <row r="22" spans="1:35" x14ac:dyDescent="0.25">
      <c r="A22" s="15">
        <v>14</v>
      </c>
      <c r="B22" s="16" t="s">
        <v>42</v>
      </c>
      <c r="C22" s="17" t="s">
        <v>12</v>
      </c>
      <c r="D22" s="38"/>
      <c r="E22" s="144"/>
      <c r="F22" s="38"/>
      <c r="G22" s="436">
        <v>3.0000000000000001E-3</v>
      </c>
      <c r="H22" s="38"/>
      <c r="I22" s="38"/>
      <c r="J22" s="38">
        <f t="shared" si="0"/>
        <v>0</v>
      </c>
      <c r="K22" s="38">
        <f t="shared" si="1"/>
        <v>0</v>
      </c>
      <c r="L22" s="352">
        <f t="shared" si="2"/>
        <v>3.0000000000000001E-3</v>
      </c>
      <c r="M22" s="38"/>
      <c r="N22" s="144"/>
      <c r="O22" s="38"/>
      <c r="P22" s="436">
        <v>3.0000000000000001E-3</v>
      </c>
      <c r="Q22" s="38"/>
      <c r="R22" s="38"/>
      <c r="S22" s="38"/>
      <c r="T22" s="38">
        <f t="shared" si="3"/>
        <v>0</v>
      </c>
      <c r="U22" s="38">
        <f t="shared" si="4"/>
        <v>0</v>
      </c>
      <c r="V22" s="38"/>
      <c r="W22" s="166">
        <f t="shared" si="5"/>
        <v>0</v>
      </c>
      <c r="X22" s="38"/>
      <c r="Y22" s="38"/>
      <c r="Z22" s="206">
        <f t="shared" si="6"/>
        <v>0</v>
      </c>
      <c r="AA22" s="167">
        <v>3.0000000000000001E-3</v>
      </c>
      <c r="AB22" s="38"/>
      <c r="AC22" s="38"/>
      <c r="AD22" s="370">
        <f t="shared" si="7"/>
        <v>0</v>
      </c>
      <c r="AE22" s="38"/>
      <c r="AF22" s="38"/>
      <c r="AG22" s="38"/>
      <c r="AH22" s="168">
        <f t="shared" si="8"/>
        <v>0</v>
      </c>
      <c r="AI22" s="171">
        <f t="shared" si="9"/>
        <v>3.0000000000000001E-3</v>
      </c>
    </row>
    <row r="23" spans="1:35" x14ac:dyDescent="0.25">
      <c r="A23" s="15">
        <v>15</v>
      </c>
      <c r="B23" s="16" t="s">
        <v>43</v>
      </c>
      <c r="C23" s="17" t="s">
        <v>12</v>
      </c>
      <c r="D23" s="38"/>
      <c r="E23" s="144"/>
      <c r="F23" s="38"/>
      <c r="G23" s="144"/>
      <c r="H23" s="38"/>
      <c r="I23" s="38"/>
      <c r="J23" s="38">
        <f t="shared" si="0"/>
        <v>0</v>
      </c>
      <c r="K23" s="38">
        <f t="shared" si="1"/>
        <v>0</v>
      </c>
      <c r="L23" s="352">
        <f t="shared" si="2"/>
        <v>0</v>
      </c>
      <c r="M23" s="38"/>
      <c r="N23" s="144"/>
      <c r="O23" s="38"/>
      <c r="P23" s="144"/>
      <c r="Q23" s="38"/>
      <c r="R23" s="38"/>
      <c r="S23" s="38"/>
      <c r="T23" s="38">
        <f t="shared" si="3"/>
        <v>0</v>
      </c>
      <c r="U23" s="38">
        <f t="shared" si="4"/>
        <v>0</v>
      </c>
      <c r="V23" s="38"/>
      <c r="W23" s="166">
        <f t="shared" si="5"/>
        <v>0</v>
      </c>
      <c r="X23" s="38"/>
      <c r="Y23" s="38"/>
      <c r="Z23" s="206">
        <f t="shared" si="6"/>
        <v>0</v>
      </c>
      <c r="AA23" s="38"/>
      <c r="AB23" s="38"/>
      <c r="AC23" s="38"/>
      <c r="AD23" s="370">
        <f t="shared" si="7"/>
        <v>0</v>
      </c>
      <c r="AE23" s="38"/>
      <c r="AF23" s="38"/>
      <c r="AG23" s="38"/>
      <c r="AH23" s="168">
        <f t="shared" si="8"/>
        <v>0</v>
      </c>
      <c r="AI23" s="171">
        <f t="shared" si="9"/>
        <v>0</v>
      </c>
    </row>
    <row r="24" spans="1:35" x14ac:dyDescent="0.25">
      <c r="A24" s="6"/>
      <c r="B24" s="64" t="s">
        <v>15</v>
      </c>
      <c r="C24" s="52"/>
      <c r="D24" s="145"/>
      <c r="E24" s="146"/>
      <c r="F24" s="145"/>
      <c r="G24" s="146"/>
      <c r="H24" s="147"/>
      <c r="I24" s="147"/>
      <c r="J24" s="38">
        <f t="shared" si="0"/>
        <v>0</v>
      </c>
      <c r="K24" s="38">
        <f t="shared" si="1"/>
        <v>0</v>
      </c>
      <c r="L24" s="352">
        <f t="shared" si="2"/>
        <v>0</v>
      </c>
      <c r="M24" s="145"/>
      <c r="N24" s="146"/>
      <c r="O24" s="145"/>
      <c r="P24" s="146"/>
      <c r="Q24" s="147"/>
      <c r="R24" s="147"/>
      <c r="S24" s="147"/>
      <c r="T24" s="38">
        <f t="shared" si="3"/>
        <v>0</v>
      </c>
      <c r="U24" s="38">
        <f t="shared" si="4"/>
        <v>0</v>
      </c>
      <c r="V24" s="38"/>
      <c r="W24" s="166">
        <f t="shared" si="5"/>
        <v>0</v>
      </c>
      <c r="X24" s="147"/>
      <c r="Y24" s="147"/>
      <c r="Z24" s="206">
        <f t="shared" si="6"/>
        <v>0</v>
      </c>
      <c r="AA24" s="147"/>
      <c r="AB24" s="147"/>
      <c r="AC24" s="147"/>
      <c r="AD24" s="370">
        <f t="shared" si="7"/>
        <v>0</v>
      </c>
      <c r="AE24" s="38"/>
      <c r="AF24" s="38"/>
      <c r="AG24" s="147"/>
      <c r="AH24" s="168">
        <f t="shared" si="8"/>
        <v>0</v>
      </c>
      <c r="AI24" s="171">
        <f t="shared" si="9"/>
        <v>0</v>
      </c>
    </row>
    <row r="25" spans="1:35" x14ac:dyDescent="0.25">
      <c r="A25" s="15">
        <v>16</v>
      </c>
      <c r="B25" s="19" t="s">
        <v>16</v>
      </c>
      <c r="C25" s="20" t="s">
        <v>12</v>
      </c>
      <c r="D25" s="38"/>
      <c r="E25" s="144"/>
      <c r="F25" s="38"/>
      <c r="G25" s="144"/>
      <c r="H25" s="38"/>
      <c r="I25" s="38"/>
      <c r="J25" s="38">
        <f t="shared" si="0"/>
        <v>0</v>
      </c>
      <c r="K25" s="38">
        <f t="shared" si="1"/>
        <v>0</v>
      </c>
      <c r="L25" s="352">
        <f t="shared" si="2"/>
        <v>0</v>
      </c>
      <c r="M25" s="38"/>
      <c r="N25" s="144"/>
      <c r="O25" s="38"/>
      <c r="P25" s="144"/>
      <c r="Q25" s="38"/>
      <c r="R25" s="38"/>
      <c r="S25" s="38"/>
      <c r="T25" s="38">
        <f t="shared" si="3"/>
        <v>0</v>
      </c>
      <c r="U25" s="38">
        <f t="shared" si="4"/>
        <v>0</v>
      </c>
      <c r="V25" s="38"/>
      <c r="W25" s="166">
        <f t="shared" si="5"/>
        <v>0</v>
      </c>
      <c r="X25" s="38"/>
      <c r="Y25" s="38"/>
      <c r="Z25" s="206">
        <f t="shared" si="6"/>
        <v>0</v>
      </c>
      <c r="AA25" s="38"/>
      <c r="AB25" s="38"/>
      <c r="AC25" s="38"/>
      <c r="AD25" s="370">
        <f t="shared" si="7"/>
        <v>0</v>
      </c>
      <c r="AE25" s="447">
        <f>13.09/1000</f>
        <v>1.3089999999999999E-2</v>
      </c>
      <c r="AF25" s="38"/>
      <c r="AG25" s="38"/>
      <c r="AH25" s="168">
        <f t="shared" si="8"/>
        <v>1.3089999999999999E-2</v>
      </c>
      <c r="AI25" s="171">
        <f t="shared" si="9"/>
        <v>1.3089999999999999E-2</v>
      </c>
    </row>
    <row r="26" spans="1:35" x14ac:dyDescent="0.25">
      <c r="A26" s="15">
        <v>17</v>
      </c>
      <c r="B26" s="20" t="s">
        <v>228</v>
      </c>
      <c r="C26" s="20" t="s">
        <v>12</v>
      </c>
      <c r="D26" s="38"/>
      <c r="E26" s="144"/>
      <c r="F26" s="435">
        <v>5.2499999999999998E-2</v>
      </c>
      <c r="G26" s="144"/>
      <c r="H26" s="38"/>
      <c r="I26" s="38"/>
      <c r="J26" s="38">
        <f t="shared" si="0"/>
        <v>0</v>
      </c>
      <c r="K26" s="38">
        <f t="shared" si="1"/>
        <v>0</v>
      </c>
      <c r="L26" s="352">
        <f t="shared" si="2"/>
        <v>5.2499999999999998E-2</v>
      </c>
      <c r="M26" s="38"/>
      <c r="N26" s="144"/>
      <c r="O26" s="435">
        <v>4.2000000000000003E-2</v>
      </c>
      <c r="P26" s="144"/>
      <c r="Q26" s="38"/>
      <c r="R26" s="38"/>
      <c r="S26" s="38"/>
      <c r="T26" s="38">
        <f t="shared" si="3"/>
        <v>0</v>
      </c>
      <c r="U26" s="38">
        <f t="shared" si="4"/>
        <v>0</v>
      </c>
      <c r="V26" s="38"/>
      <c r="W26" s="166">
        <f t="shared" si="5"/>
        <v>0</v>
      </c>
      <c r="X26" s="38"/>
      <c r="Y26" s="38"/>
      <c r="Z26" s="206">
        <f t="shared" si="6"/>
        <v>0</v>
      </c>
      <c r="AA26" s="38"/>
      <c r="AB26" s="38"/>
      <c r="AC26" s="38"/>
      <c r="AD26" s="370">
        <f t="shared" si="7"/>
        <v>0</v>
      </c>
      <c r="AE26" s="38"/>
      <c r="AF26" s="38"/>
      <c r="AG26" s="38"/>
      <c r="AH26" s="168">
        <f t="shared" si="8"/>
        <v>0</v>
      </c>
      <c r="AI26" s="171">
        <f t="shared" si="9"/>
        <v>5.2499999999999998E-2</v>
      </c>
    </row>
    <row r="27" spans="1:35" x14ac:dyDescent="0.25">
      <c r="A27" s="15">
        <v>18</v>
      </c>
      <c r="B27" s="16" t="s">
        <v>17</v>
      </c>
      <c r="C27" s="17" t="s">
        <v>12</v>
      </c>
      <c r="D27" s="38"/>
      <c r="E27" s="144"/>
      <c r="F27" s="38"/>
      <c r="G27" s="144"/>
      <c r="H27" s="38"/>
      <c r="I27" s="38"/>
      <c r="J27" s="38">
        <f t="shared" si="0"/>
        <v>0</v>
      </c>
      <c r="K27" s="38">
        <f t="shared" si="1"/>
        <v>0</v>
      </c>
      <c r="L27" s="352">
        <f t="shared" si="2"/>
        <v>0</v>
      </c>
      <c r="M27" s="38"/>
      <c r="N27" s="144"/>
      <c r="O27" s="38"/>
      <c r="P27" s="144"/>
      <c r="Q27" s="38"/>
      <c r="R27" s="38"/>
      <c r="S27" s="38"/>
      <c r="T27" s="38">
        <f t="shared" si="3"/>
        <v>0</v>
      </c>
      <c r="U27" s="38">
        <f t="shared" si="4"/>
        <v>0</v>
      </c>
      <c r="V27" s="38"/>
      <c r="W27" s="166">
        <f t="shared" si="5"/>
        <v>0</v>
      </c>
      <c r="X27" s="38"/>
      <c r="Y27" s="38"/>
      <c r="Z27" s="206">
        <f t="shared" si="6"/>
        <v>0</v>
      </c>
      <c r="AA27" s="38"/>
      <c r="AB27" s="38"/>
      <c r="AC27" s="38"/>
      <c r="AD27" s="370">
        <f t="shared" si="7"/>
        <v>0</v>
      </c>
      <c r="AE27" s="38"/>
      <c r="AF27" s="38"/>
      <c r="AG27" s="38"/>
      <c r="AH27" s="168">
        <f t="shared" si="8"/>
        <v>0</v>
      </c>
      <c r="AI27" s="171">
        <f t="shared" si="9"/>
        <v>0</v>
      </c>
    </row>
    <row r="28" spans="1:35" x14ac:dyDescent="0.25">
      <c r="A28" s="15">
        <v>19</v>
      </c>
      <c r="B28" s="16" t="s">
        <v>93</v>
      </c>
      <c r="C28" s="17" t="s">
        <v>12</v>
      </c>
      <c r="D28" s="38"/>
      <c r="E28" s="144"/>
      <c r="F28" s="38"/>
      <c r="G28" s="144"/>
      <c r="H28" s="38"/>
      <c r="I28" s="38"/>
      <c r="J28" s="38">
        <f t="shared" si="0"/>
        <v>0</v>
      </c>
      <c r="K28" s="38">
        <f t="shared" si="1"/>
        <v>0</v>
      </c>
      <c r="L28" s="352">
        <f t="shared" si="2"/>
        <v>0</v>
      </c>
      <c r="M28" s="38"/>
      <c r="N28" s="144"/>
      <c r="O28" s="38"/>
      <c r="P28" s="144"/>
      <c r="Q28" s="38"/>
      <c r="R28" s="38"/>
      <c r="S28" s="38"/>
      <c r="T28" s="38">
        <f t="shared" si="3"/>
        <v>0</v>
      </c>
      <c r="U28" s="38">
        <f t="shared" si="4"/>
        <v>0</v>
      </c>
      <c r="V28" s="38"/>
      <c r="W28" s="166">
        <f t="shared" si="5"/>
        <v>0</v>
      </c>
      <c r="X28" s="38"/>
      <c r="Y28" s="38"/>
      <c r="Z28" s="206">
        <f t="shared" si="6"/>
        <v>0</v>
      </c>
      <c r="AA28" s="38"/>
      <c r="AB28" s="38"/>
      <c r="AC28" s="38"/>
      <c r="AD28" s="370">
        <f t="shared" si="7"/>
        <v>0</v>
      </c>
      <c r="AE28" s="38"/>
      <c r="AF28" s="38"/>
      <c r="AG28" s="38"/>
      <c r="AH28" s="168">
        <f t="shared" si="8"/>
        <v>0</v>
      </c>
      <c r="AI28" s="171">
        <f t="shared" si="9"/>
        <v>0</v>
      </c>
    </row>
    <row r="29" spans="1:35" x14ac:dyDescent="0.25">
      <c r="A29" s="15">
        <v>20</v>
      </c>
      <c r="B29" s="16" t="s">
        <v>94</v>
      </c>
      <c r="C29" s="17" t="s">
        <v>12</v>
      </c>
      <c r="D29" s="38"/>
      <c r="E29" s="144"/>
      <c r="F29" s="38"/>
      <c r="G29" s="144"/>
      <c r="H29" s="38"/>
      <c r="I29" s="38"/>
      <c r="J29" s="38">
        <f t="shared" si="0"/>
        <v>0</v>
      </c>
      <c r="K29" s="38">
        <f t="shared" si="1"/>
        <v>0</v>
      </c>
      <c r="L29" s="352">
        <f t="shared" si="2"/>
        <v>0</v>
      </c>
      <c r="M29" s="38"/>
      <c r="N29" s="144"/>
      <c r="O29" s="38"/>
      <c r="P29" s="144"/>
      <c r="Q29" s="38"/>
      <c r="R29" s="38"/>
      <c r="S29" s="38"/>
      <c r="T29" s="38">
        <f t="shared" si="3"/>
        <v>0</v>
      </c>
      <c r="U29" s="38">
        <f t="shared" si="4"/>
        <v>0</v>
      </c>
      <c r="V29" s="38"/>
      <c r="W29" s="166">
        <f t="shared" si="5"/>
        <v>0</v>
      </c>
      <c r="X29" s="38"/>
      <c r="Y29" s="38"/>
      <c r="Z29" s="206">
        <f t="shared" si="6"/>
        <v>0</v>
      </c>
      <c r="AA29" s="38"/>
      <c r="AB29" s="38"/>
      <c r="AC29" s="38"/>
      <c r="AD29" s="370">
        <f t="shared" si="7"/>
        <v>0</v>
      </c>
      <c r="AE29" s="38"/>
      <c r="AF29" s="38"/>
      <c r="AG29" s="38"/>
      <c r="AH29" s="168">
        <f t="shared" si="8"/>
        <v>0</v>
      </c>
      <c r="AI29" s="171">
        <f t="shared" si="9"/>
        <v>0</v>
      </c>
    </row>
    <row r="30" spans="1:35" x14ac:dyDescent="0.25">
      <c r="A30" s="15">
        <v>21</v>
      </c>
      <c r="B30" s="16" t="s">
        <v>227</v>
      </c>
      <c r="C30" s="17" t="s">
        <v>12</v>
      </c>
      <c r="D30" s="38"/>
      <c r="E30" s="144"/>
      <c r="F30" s="38"/>
      <c r="G30" s="144"/>
      <c r="H30" s="38"/>
      <c r="I30" s="38"/>
      <c r="J30" s="38">
        <f t="shared" si="0"/>
        <v>0</v>
      </c>
      <c r="K30" s="38">
        <f t="shared" si="1"/>
        <v>0</v>
      </c>
      <c r="L30" s="352">
        <f t="shared" si="2"/>
        <v>0</v>
      </c>
      <c r="M30" s="38"/>
      <c r="N30" s="144"/>
      <c r="O30" s="38"/>
      <c r="P30" s="144"/>
      <c r="Q30" s="38"/>
      <c r="R30" s="38"/>
      <c r="S30" s="38"/>
      <c r="T30" s="38">
        <f t="shared" si="3"/>
        <v>0</v>
      </c>
      <c r="U30" s="38">
        <f t="shared" si="4"/>
        <v>0</v>
      </c>
      <c r="V30" s="38"/>
      <c r="W30" s="166">
        <f t="shared" si="5"/>
        <v>0</v>
      </c>
      <c r="X30" s="38"/>
      <c r="Y30" s="38"/>
      <c r="Z30" s="206">
        <f t="shared" si="6"/>
        <v>0</v>
      </c>
      <c r="AA30" s="38"/>
      <c r="AB30" s="38"/>
      <c r="AC30" s="38"/>
      <c r="AD30" s="370">
        <f t="shared" si="7"/>
        <v>0</v>
      </c>
      <c r="AE30" s="38"/>
      <c r="AF30" s="38"/>
      <c r="AG30" s="38"/>
      <c r="AH30" s="168">
        <f t="shared" si="8"/>
        <v>0</v>
      </c>
      <c r="AI30" s="171">
        <f t="shared" si="9"/>
        <v>0</v>
      </c>
    </row>
    <row r="31" spans="1:35" x14ac:dyDescent="0.25">
      <c r="A31" s="15">
        <v>22</v>
      </c>
      <c r="B31" s="19" t="s">
        <v>18</v>
      </c>
      <c r="C31" s="20" t="s">
        <v>12</v>
      </c>
      <c r="D31" s="38"/>
      <c r="E31" s="144"/>
      <c r="F31" s="435">
        <v>2.6100000000000002E-2</v>
      </c>
      <c r="G31" s="144"/>
      <c r="H31" s="38"/>
      <c r="I31" s="38"/>
      <c r="J31" s="38">
        <f t="shared" si="0"/>
        <v>0</v>
      </c>
      <c r="K31" s="38">
        <f t="shared" si="1"/>
        <v>0</v>
      </c>
      <c r="L31" s="352">
        <f t="shared" si="2"/>
        <v>2.6100000000000002E-2</v>
      </c>
      <c r="M31" s="38"/>
      <c r="N31" s="144"/>
      <c r="O31" s="435">
        <v>2.1000000000000001E-2</v>
      </c>
      <c r="P31" s="144"/>
      <c r="Q31" s="38"/>
      <c r="R31" s="38"/>
      <c r="S31" s="38"/>
      <c r="T31" s="38">
        <f t="shared" si="3"/>
        <v>0</v>
      </c>
      <c r="U31" s="38">
        <f t="shared" si="4"/>
        <v>0</v>
      </c>
      <c r="V31" s="38"/>
      <c r="W31" s="166">
        <f t="shared" si="5"/>
        <v>0</v>
      </c>
      <c r="X31" s="38"/>
      <c r="Y31" s="38"/>
      <c r="Z31" s="206">
        <f t="shared" si="6"/>
        <v>0</v>
      </c>
      <c r="AA31" s="38"/>
      <c r="AB31" s="38"/>
      <c r="AC31" s="38"/>
      <c r="AD31" s="370">
        <f t="shared" si="7"/>
        <v>0</v>
      </c>
      <c r="AE31" s="38"/>
      <c r="AF31" s="38"/>
      <c r="AG31" s="38"/>
      <c r="AH31" s="168">
        <f t="shared" si="8"/>
        <v>0</v>
      </c>
      <c r="AI31" s="171">
        <f t="shared" si="9"/>
        <v>2.6100000000000002E-2</v>
      </c>
    </row>
    <row r="32" spans="1:35" x14ac:dyDescent="0.25">
      <c r="A32" s="15">
        <v>23</v>
      </c>
      <c r="B32" s="16" t="s">
        <v>188</v>
      </c>
      <c r="C32" s="17" t="s">
        <v>12</v>
      </c>
      <c r="D32" s="38"/>
      <c r="E32" s="144"/>
      <c r="F32" s="38"/>
      <c r="G32" s="144"/>
      <c r="H32" s="38"/>
      <c r="I32" s="38"/>
      <c r="J32" s="38">
        <f t="shared" si="0"/>
        <v>0</v>
      </c>
      <c r="K32" s="38">
        <f t="shared" si="1"/>
        <v>0</v>
      </c>
      <c r="L32" s="352">
        <f t="shared" si="2"/>
        <v>0</v>
      </c>
      <c r="M32" s="38"/>
      <c r="N32" s="144"/>
      <c r="O32" s="38"/>
      <c r="P32" s="144"/>
      <c r="Q32" s="38"/>
      <c r="R32" s="38"/>
      <c r="S32" s="38"/>
      <c r="T32" s="38">
        <f t="shared" si="3"/>
        <v>0</v>
      </c>
      <c r="U32" s="38">
        <f t="shared" si="4"/>
        <v>0</v>
      </c>
      <c r="V32" s="38"/>
      <c r="W32" s="166">
        <f t="shared" si="5"/>
        <v>0</v>
      </c>
      <c r="X32" s="38"/>
      <c r="Y32" s="38"/>
      <c r="Z32" s="206">
        <f t="shared" si="6"/>
        <v>0</v>
      </c>
      <c r="AA32" s="38"/>
      <c r="AB32" s="38"/>
      <c r="AC32" s="38"/>
      <c r="AD32" s="370">
        <f t="shared" si="7"/>
        <v>0</v>
      </c>
      <c r="AE32" s="38"/>
      <c r="AF32" s="38"/>
      <c r="AG32" s="38"/>
      <c r="AH32" s="168">
        <f t="shared" si="8"/>
        <v>0</v>
      </c>
      <c r="AI32" s="171">
        <f t="shared" si="9"/>
        <v>0</v>
      </c>
    </row>
    <row r="33" spans="1:35" x14ac:dyDescent="0.25">
      <c r="A33" s="15">
        <v>24</v>
      </c>
      <c r="B33" s="23" t="s">
        <v>108</v>
      </c>
      <c r="C33" s="17" t="s">
        <v>12</v>
      </c>
      <c r="D33" s="38"/>
      <c r="E33" s="144"/>
      <c r="F33" s="38"/>
      <c r="G33" s="144"/>
      <c r="H33" s="38"/>
      <c r="I33" s="38"/>
      <c r="J33" s="38">
        <f t="shared" si="0"/>
        <v>0</v>
      </c>
      <c r="K33" s="38">
        <f t="shared" si="1"/>
        <v>0</v>
      </c>
      <c r="L33" s="352">
        <f t="shared" si="2"/>
        <v>0</v>
      </c>
      <c r="M33" s="38"/>
      <c r="N33" s="144"/>
      <c r="O33" s="38"/>
      <c r="P33" s="144"/>
      <c r="Q33" s="38"/>
      <c r="R33" s="38"/>
      <c r="S33" s="38"/>
      <c r="T33" s="38">
        <f t="shared" si="3"/>
        <v>0</v>
      </c>
      <c r="U33" s="38">
        <f t="shared" si="4"/>
        <v>0</v>
      </c>
      <c r="V33" s="38"/>
      <c r="W33" s="166">
        <f t="shared" si="5"/>
        <v>0</v>
      </c>
      <c r="X33" s="38"/>
      <c r="Y33" s="38"/>
      <c r="Z33" s="206">
        <f t="shared" si="6"/>
        <v>0</v>
      </c>
      <c r="AA33" s="38"/>
      <c r="AB33" s="38"/>
      <c r="AC33" s="38"/>
      <c r="AD33" s="370">
        <f t="shared" si="7"/>
        <v>0</v>
      </c>
      <c r="AE33" s="38"/>
      <c r="AF33" s="38"/>
      <c r="AG33" s="38"/>
      <c r="AH33" s="168">
        <f t="shared" si="8"/>
        <v>0</v>
      </c>
      <c r="AI33" s="171">
        <f t="shared" si="9"/>
        <v>0</v>
      </c>
    </row>
    <row r="34" spans="1:35" x14ac:dyDescent="0.25">
      <c r="A34" s="15">
        <v>25</v>
      </c>
      <c r="B34" s="22" t="s">
        <v>187</v>
      </c>
      <c r="C34" s="17" t="s">
        <v>12</v>
      </c>
      <c r="D34" s="38"/>
      <c r="E34" s="144"/>
      <c r="F34" s="38"/>
      <c r="G34" s="144"/>
      <c r="H34" s="38"/>
      <c r="I34" s="38"/>
      <c r="J34" s="38">
        <f t="shared" si="0"/>
        <v>0</v>
      </c>
      <c r="K34" s="38">
        <f t="shared" si="1"/>
        <v>0</v>
      </c>
      <c r="L34" s="352">
        <f t="shared" si="2"/>
        <v>0</v>
      </c>
      <c r="M34" s="38"/>
      <c r="N34" s="144"/>
      <c r="O34" s="38"/>
      <c r="P34" s="144"/>
      <c r="Q34" s="38"/>
      <c r="R34" s="38"/>
      <c r="S34" s="38"/>
      <c r="T34" s="38">
        <f t="shared" si="3"/>
        <v>0</v>
      </c>
      <c r="U34" s="38">
        <f t="shared" si="4"/>
        <v>0</v>
      </c>
      <c r="V34" s="38"/>
      <c r="W34" s="166">
        <f t="shared" si="5"/>
        <v>0</v>
      </c>
      <c r="X34" s="38"/>
      <c r="Y34" s="38"/>
      <c r="Z34" s="206">
        <f t="shared" si="6"/>
        <v>0</v>
      </c>
      <c r="AA34" s="38"/>
      <c r="AB34" s="38"/>
      <c r="AC34" s="38"/>
      <c r="AD34" s="370">
        <f t="shared" si="7"/>
        <v>0</v>
      </c>
      <c r="AE34" s="38"/>
      <c r="AF34" s="38"/>
      <c r="AG34" s="38"/>
      <c r="AH34" s="168">
        <f t="shared" si="8"/>
        <v>0</v>
      </c>
      <c r="AI34" s="171">
        <f t="shared" si="9"/>
        <v>0</v>
      </c>
    </row>
    <row r="35" spans="1:35" x14ac:dyDescent="0.25">
      <c r="A35" s="15">
        <v>26</v>
      </c>
      <c r="B35" s="22" t="s">
        <v>117</v>
      </c>
      <c r="C35" s="17" t="s">
        <v>12</v>
      </c>
      <c r="D35" s="38"/>
      <c r="E35" s="144"/>
      <c r="F35" s="38"/>
      <c r="G35" s="144"/>
      <c r="H35" s="38"/>
      <c r="I35" s="38"/>
      <c r="J35" s="38">
        <f t="shared" si="0"/>
        <v>0</v>
      </c>
      <c r="K35" s="38">
        <f t="shared" si="1"/>
        <v>0</v>
      </c>
      <c r="L35" s="352">
        <f t="shared" si="2"/>
        <v>0</v>
      </c>
      <c r="M35" s="38"/>
      <c r="N35" s="144"/>
      <c r="O35" s="38"/>
      <c r="P35" s="144"/>
      <c r="Q35" s="38"/>
      <c r="R35" s="38"/>
      <c r="S35" s="38"/>
      <c r="T35" s="38">
        <f t="shared" si="3"/>
        <v>0</v>
      </c>
      <c r="U35" s="38">
        <f t="shared" si="4"/>
        <v>0</v>
      </c>
      <c r="V35" s="38"/>
      <c r="W35" s="166">
        <f t="shared" si="5"/>
        <v>0</v>
      </c>
      <c r="X35" s="38"/>
      <c r="Y35" s="38"/>
      <c r="Z35" s="206">
        <f t="shared" si="6"/>
        <v>0</v>
      </c>
      <c r="AA35" s="38"/>
      <c r="AB35" s="38"/>
      <c r="AC35" s="38"/>
      <c r="AD35" s="370">
        <f t="shared" si="7"/>
        <v>0</v>
      </c>
      <c r="AE35" s="38"/>
      <c r="AF35" s="38"/>
      <c r="AG35" s="38"/>
      <c r="AH35" s="168">
        <f t="shared" si="8"/>
        <v>0</v>
      </c>
      <c r="AI35" s="171">
        <f t="shared" si="9"/>
        <v>0</v>
      </c>
    </row>
    <row r="36" spans="1:35" x14ac:dyDescent="0.25">
      <c r="A36" s="6"/>
      <c r="B36" s="64" t="s">
        <v>20</v>
      </c>
      <c r="C36" s="52"/>
      <c r="D36" s="38"/>
      <c r="E36" s="144"/>
      <c r="F36" s="38"/>
      <c r="G36" s="144"/>
      <c r="H36" s="38"/>
      <c r="I36" s="38"/>
      <c r="J36" s="38">
        <f t="shared" si="0"/>
        <v>0</v>
      </c>
      <c r="K36" s="38">
        <f t="shared" si="1"/>
        <v>0</v>
      </c>
      <c r="L36" s="352">
        <f t="shared" si="2"/>
        <v>0</v>
      </c>
      <c r="M36" s="38"/>
      <c r="N36" s="144"/>
      <c r="O36" s="38"/>
      <c r="P36" s="144"/>
      <c r="Q36" s="38"/>
      <c r="R36" s="38"/>
      <c r="S36" s="38"/>
      <c r="T36" s="38">
        <f t="shared" si="3"/>
        <v>0</v>
      </c>
      <c r="U36" s="38">
        <f t="shared" si="4"/>
        <v>0</v>
      </c>
      <c r="V36" s="38"/>
      <c r="W36" s="166">
        <f t="shared" si="5"/>
        <v>0</v>
      </c>
      <c r="X36" s="38"/>
      <c r="Y36" s="38"/>
      <c r="Z36" s="206">
        <f t="shared" si="6"/>
        <v>0</v>
      </c>
      <c r="AA36" s="38"/>
      <c r="AB36" s="38"/>
      <c r="AC36" s="38"/>
      <c r="AD36" s="370">
        <f t="shared" si="7"/>
        <v>0</v>
      </c>
      <c r="AE36" s="38"/>
      <c r="AF36" s="38"/>
      <c r="AG36" s="38"/>
      <c r="AH36" s="168">
        <f t="shared" si="8"/>
        <v>0</v>
      </c>
      <c r="AI36" s="171">
        <f t="shared" si="9"/>
        <v>0</v>
      </c>
    </row>
    <row r="37" spans="1:35" x14ac:dyDescent="0.25">
      <c r="A37" s="15">
        <v>27</v>
      </c>
      <c r="B37" s="19" t="s">
        <v>21</v>
      </c>
      <c r="C37" s="20" t="s">
        <v>12</v>
      </c>
      <c r="D37" s="38"/>
      <c r="E37" s="144"/>
      <c r="F37" s="38"/>
      <c r="G37" s="144"/>
      <c r="H37" s="38"/>
      <c r="I37" s="38"/>
      <c r="J37" s="38">
        <f t="shared" si="0"/>
        <v>0</v>
      </c>
      <c r="K37" s="38">
        <f t="shared" si="1"/>
        <v>0</v>
      </c>
      <c r="L37" s="352">
        <f t="shared" si="2"/>
        <v>0</v>
      </c>
      <c r="M37" s="38"/>
      <c r="N37" s="144"/>
      <c r="O37" s="38"/>
      <c r="P37" s="144"/>
      <c r="Q37" s="38"/>
      <c r="R37" s="38"/>
      <c r="S37" s="38"/>
      <c r="T37" s="38">
        <f t="shared" si="3"/>
        <v>0</v>
      </c>
      <c r="U37" s="38">
        <f t="shared" si="4"/>
        <v>0</v>
      </c>
      <c r="V37" s="38"/>
      <c r="W37" s="166">
        <f t="shared" si="5"/>
        <v>0</v>
      </c>
      <c r="X37" s="38"/>
      <c r="Y37" s="38"/>
      <c r="Z37" s="206">
        <f t="shared" si="6"/>
        <v>0</v>
      </c>
      <c r="AA37" s="38"/>
      <c r="AB37" s="38"/>
      <c r="AC37" s="38"/>
      <c r="AD37" s="370">
        <f t="shared" si="7"/>
        <v>0</v>
      </c>
      <c r="AE37" s="38"/>
      <c r="AF37" s="38"/>
      <c r="AG37" s="38"/>
      <c r="AH37" s="168">
        <f t="shared" si="8"/>
        <v>0</v>
      </c>
      <c r="AI37" s="171">
        <f t="shared" si="9"/>
        <v>0</v>
      </c>
    </row>
    <row r="38" spans="1:35" x14ac:dyDescent="0.25">
      <c r="A38" s="15">
        <v>28</v>
      </c>
      <c r="B38" s="19" t="s">
        <v>22</v>
      </c>
      <c r="C38" s="20" t="s">
        <v>12</v>
      </c>
      <c r="D38" s="38"/>
      <c r="E38" s="144"/>
      <c r="F38" s="38"/>
      <c r="G38" s="144"/>
      <c r="H38" s="38"/>
      <c r="I38" s="38"/>
      <c r="J38" s="38">
        <f t="shared" si="0"/>
        <v>0</v>
      </c>
      <c r="K38" s="38">
        <f t="shared" si="1"/>
        <v>0</v>
      </c>
      <c r="L38" s="352">
        <f t="shared" si="2"/>
        <v>0</v>
      </c>
      <c r="M38" s="38"/>
      <c r="N38" s="144"/>
      <c r="O38" s="38"/>
      <c r="P38" s="144"/>
      <c r="Q38" s="38"/>
      <c r="R38" s="38"/>
      <c r="S38" s="38"/>
      <c r="T38" s="38">
        <f t="shared" si="3"/>
        <v>0</v>
      </c>
      <c r="U38" s="38">
        <f t="shared" si="4"/>
        <v>0</v>
      </c>
      <c r="V38" s="38"/>
      <c r="W38" s="166">
        <f t="shared" si="5"/>
        <v>0</v>
      </c>
      <c r="X38" s="38"/>
      <c r="Y38" s="38"/>
      <c r="Z38" s="206">
        <f t="shared" si="6"/>
        <v>0</v>
      </c>
      <c r="AA38" s="38"/>
      <c r="AB38" s="38"/>
      <c r="AC38" s="38"/>
      <c r="AD38" s="370">
        <f t="shared" si="7"/>
        <v>0</v>
      </c>
      <c r="AE38" s="38"/>
      <c r="AF38" s="38"/>
      <c r="AG38" s="38"/>
      <c r="AH38" s="168">
        <f t="shared" si="8"/>
        <v>0</v>
      </c>
      <c r="AI38" s="171">
        <f t="shared" si="9"/>
        <v>0</v>
      </c>
    </row>
    <row r="39" spans="1:35" x14ac:dyDescent="0.25">
      <c r="A39" s="15">
        <v>29</v>
      </c>
      <c r="B39" s="31" t="s">
        <v>229</v>
      </c>
      <c r="C39" s="20" t="s">
        <v>12</v>
      </c>
      <c r="D39" s="38"/>
      <c r="E39" s="144"/>
      <c r="F39" s="38"/>
      <c r="G39" s="144"/>
      <c r="H39" s="38"/>
      <c r="I39" s="38"/>
      <c r="J39" s="38">
        <f t="shared" ref="J39:J70" si="10">(D39+E39+H39+I39)*$J$5</f>
        <v>0</v>
      </c>
      <c r="K39" s="38">
        <f t="shared" ref="K39:K70" si="11">(D39+F39+G39+H39+I39)*$K$5</f>
        <v>0</v>
      </c>
      <c r="L39" s="352">
        <f t="shared" si="2"/>
        <v>0</v>
      </c>
      <c r="M39" s="38"/>
      <c r="N39" s="144"/>
      <c r="O39" s="38"/>
      <c r="P39" s="144"/>
      <c r="Q39" s="38"/>
      <c r="R39" s="38"/>
      <c r="S39" s="38"/>
      <c r="T39" s="38">
        <f t="shared" si="3"/>
        <v>0</v>
      </c>
      <c r="U39" s="38">
        <f t="shared" si="4"/>
        <v>0</v>
      </c>
      <c r="V39" s="38"/>
      <c r="W39" s="166">
        <f t="shared" si="5"/>
        <v>0</v>
      </c>
      <c r="X39" s="38"/>
      <c r="Y39" s="38"/>
      <c r="Z39" s="206">
        <f t="shared" si="6"/>
        <v>0</v>
      </c>
      <c r="AA39" s="38"/>
      <c r="AB39" s="38"/>
      <c r="AC39" s="38"/>
      <c r="AD39" s="370">
        <f t="shared" si="7"/>
        <v>0</v>
      </c>
      <c r="AE39" s="38"/>
      <c r="AF39" s="38"/>
      <c r="AG39" s="38"/>
      <c r="AH39" s="168">
        <f t="shared" si="8"/>
        <v>0</v>
      </c>
      <c r="AI39" s="171">
        <f t="shared" si="9"/>
        <v>0</v>
      </c>
    </row>
    <row r="40" spans="1:35" x14ac:dyDescent="0.25">
      <c r="A40" s="6"/>
      <c r="B40" s="64" t="s">
        <v>23</v>
      </c>
      <c r="C40" s="52"/>
      <c r="D40" s="145"/>
      <c r="E40" s="146"/>
      <c r="F40" s="145"/>
      <c r="G40" s="146"/>
      <c r="H40" s="147"/>
      <c r="I40" s="147"/>
      <c r="J40" s="38">
        <f t="shared" si="10"/>
        <v>0</v>
      </c>
      <c r="K40" s="38">
        <f t="shared" si="11"/>
        <v>0</v>
      </c>
      <c r="L40" s="352">
        <f t="shared" si="2"/>
        <v>0</v>
      </c>
      <c r="M40" s="145"/>
      <c r="N40" s="146"/>
      <c r="O40" s="145"/>
      <c r="P40" s="146"/>
      <c r="Q40" s="147"/>
      <c r="R40" s="147"/>
      <c r="S40" s="147"/>
      <c r="T40" s="38">
        <f t="shared" si="3"/>
        <v>0</v>
      </c>
      <c r="U40" s="38">
        <f t="shared" si="4"/>
        <v>0</v>
      </c>
      <c r="V40" s="38"/>
      <c r="W40" s="166">
        <f t="shared" si="5"/>
        <v>0</v>
      </c>
      <c r="X40" s="147"/>
      <c r="Y40" s="147"/>
      <c r="Z40" s="206">
        <f t="shared" si="6"/>
        <v>0</v>
      </c>
      <c r="AA40" s="147"/>
      <c r="AB40" s="147"/>
      <c r="AC40" s="147"/>
      <c r="AD40" s="370">
        <f t="shared" si="7"/>
        <v>0</v>
      </c>
      <c r="AE40" s="38"/>
      <c r="AF40" s="38"/>
      <c r="AG40" s="147"/>
      <c r="AH40" s="168">
        <f t="shared" si="8"/>
        <v>0</v>
      </c>
      <c r="AI40" s="171">
        <f t="shared" si="9"/>
        <v>0</v>
      </c>
    </row>
    <row r="41" spans="1:35" x14ac:dyDescent="0.25">
      <c r="A41" s="15">
        <v>30</v>
      </c>
      <c r="B41" s="16" t="s">
        <v>24</v>
      </c>
      <c r="C41" s="17" t="s">
        <v>12</v>
      </c>
      <c r="D41" s="38"/>
      <c r="E41" s="144"/>
      <c r="F41" s="38"/>
      <c r="G41" s="144"/>
      <c r="H41" s="38"/>
      <c r="I41" s="38"/>
      <c r="J41" s="38">
        <f t="shared" si="10"/>
        <v>0</v>
      </c>
      <c r="K41" s="38">
        <f t="shared" si="11"/>
        <v>0</v>
      </c>
      <c r="L41" s="352">
        <f t="shared" si="2"/>
        <v>0</v>
      </c>
      <c r="M41" s="38"/>
      <c r="N41" s="144"/>
      <c r="O41" s="38"/>
      <c r="P41" s="144"/>
      <c r="Q41" s="38"/>
      <c r="R41" s="38"/>
      <c r="S41" s="38"/>
      <c r="T41" s="38">
        <f t="shared" si="3"/>
        <v>0</v>
      </c>
      <c r="U41" s="38">
        <f t="shared" si="4"/>
        <v>0</v>
      </c>
      <c r="V41" s="38"/>
      <c r="W41" s="166">
        <f t="shared" si="5"/>
        <v>0</v>
      </c>
      <c r="X41" s="38"/>
      <c r="Y41" s="38"/>
      <c r="Z41" s="206">
        <f t="shared" si="6"/>
        <v>0</v>
      </c>
      <c r="AA41" s="38"/>
      <c r="AB41" s="38"/>
      <c r="AC41" s="38"/>
      <c r="AD41" s="370">
        <f t="shared" si="7"/>
        <v>0</v>
      </c>
      <c r="AE41" s="38"/>
      <c r="AF41" s="38"/>
      <c r="AG41" s="38"/>
      <c r="AH41" s="168">
        <f t="shared" si="8"/>
        <v>0</v>
      </c>
      <c r="AI41" s="171">
        <f t="shared" si="9"/>
        <v>0</v>
      </c>
    </row>
    <row r="42" spans="1:35" x14ac:dyDescent="0.25">
      <c r="A42" s="15">
        <v>31</v>
      </c>
      <c r="B42" s="19" t="s">
        <v>25</v>
      </c>
      <c r="C42" s="20" t="s">
        <v>12</v>
      </c>
      <c r="D42" s="38"/>
      <c r="E42" s="144"/>
      <c r="F42" s="38"/>
      <c r="G42" s="144"/>
      <c r="H42" s="38"/>
      <c r="I42" s="38"/>
      <c r="J42" s="38">
        <f t="shared" si="10"/>
        <v>0</v>
      </c>
      <c r="K42" s="38">
        <f t="shared" si="11"/>
        <v>0</v>
      </c>
      <c r="L42" s="352">
        <f t="shared" si="2"/>
        <v>0</v>
      </c>
      <c r="M42" s="38"/>
      <c r="N42" s="144"/>
      <c r="O42" s="38"/>
      <c r="P42" s="144"/>
      <c r="Q42" s="38"/>
      <c r="R42" s="38"/>
      <c r="S42" s="38"/>
      <c r="T42" s="38">
        <f t="shared" si="3"/>
        <v>0</v>
      </c>
      <c r="U42" s="38">
        <f t="shared" si="4"/>
        <v>0</v>
      </c>
      <c r="V42" s="38"/>
      <c r="W42" s="166">
        <f t="shared" si="5"/>
        <v>0</v>
      </c>
      <c r="X42" s="38"/>
      <c r="Y42" s="38"/>
      <c r="Z42" s="206">
        <f t="shared" si="6"/>
        <v>0</v>
      </c>
      <c r="AA42" s="38"/>
      <c r="AB42" s="38"/>
      <c r="AC42" s="38"/>
      <c r="AD42" s="370">
        <f t="shared" si="7"/>
        <v>0</v>
      </c>
      <c r="AE42" s="38"/>
      <c r="AF42" s="38"/>
      <c r="AG42" s="38"/>
      <c r="AH42" s="168">
        <f t="shared" si="8"/>
        <v>0</v>
      </c>
      <c r="AI42" s="171">
        <f t="shared" si="9"/>
        <v>0</v>
      </c>
    </row>
    <row r="43" spans="1:35" x14ac:dyDescent="0.25">
      <c r="A43" s="15">
        <v>32</v>
      </c>
      <c r="B43" s="19" t="s">
        <v>26</v>
      </c>
      <c r="C43" s="20" t="s">
        <v>12</v>
      </c>
      <c r="D43" s="38"/>
      <c r="E43" s="144"/>
      <c r="F43" s="38"/>
      <c r="G43" s="144"/>
      <c r="H43" s="38"/>
      <c r="I43" s="38"/>
      <c r="J43" s="38">
        <f t="shared" si="10"/>
        <v>0</v>
      </c>
      <c r="K43" s="38">
        <f t="shared" si="11"/>
        <v>0</v>
      </c>
      <c r="L43" s="352">
        <f t="shared" si="2"/>
        <v>0</v>
      </c>
      <c r="M43" s="38"/>
      <c r="N43" s="144"/>
      <c r="O43" s="38"/>
      <c r="P43" s="144"/>
      <c r="Q43" s="38"/>
      <c r="R43" s="38"/>
      <c r="S43" s="38"/>
      <c r="T43" s="38">
        <f t="shared" si="3"/>
        <v>0</v>
      </c>
      <c r="U43" s="38">
        <f t="shared" si="4"/>
        <v>0</v>
      </c>
      <c r="V43" s="38"/>
      <c r="W43" s="166">
        <f t="shared" si="5"/>
        <v>0</v>
      </c>
      <c r="X43" s="38"/>
      <c r="Y43" s="38"/>
      <c r="Z43" s="206">
        <f t="shared" si="6"/>
        <v>0</v>
      </c>
      <c r="AA43" s="38"/>
      <c r="AB43" s="38"/>
      <c r="AC43" s="38"/>
      <c r="AD43" s="370">
        <f t="shared" si="7"/>
        <v>0</v>
      </c>
      <c r="AE43" s="447">
        <v>2.0299999999999999E-2</v>
      </c>
      <c r="AF43" s="38"/>
      <c r="AG43" s="38"/>
      <c r="AH43" s="168">
        <f t="shared" si="8"/>
        <v>2.0299999999999999E-2</v>
      </c>
      <c r="AI43" s="171">
        <f t="shared" si="9"/>
        <v>2.0299999999999999E-2</v>
      </c>
    </row>
    <row r="44" spans="1:35" x14ac:dyDescent="0.25">
      <c r="A44" s="15">
        <v>33</v>
      </c>
      <c r="B44" s="19" t="s">
        <v>27</v>
      </c>
      <c r="C44" s="20" t="s">
        <v>12</v>
      </c>
      <c r="D44" s="38"/>
      <c r="E44" s="144"/>
      <c r="F44" s="38"/>
      <c r="G44" s="436">
        <v>7.0999999999999994E-2</v>
      </c>
      <c r="H44" s="38"/>
      <c r="I44" s="38"/>
      <c r="J44" s="38">
        <f t="shared" si="10"/>
        <v>0</v>
      </c>
      <c r="K44" s="38">
        <f t="shared" si="11"/>
        <v>0</v>
      </c>
      <c r="L44" s="352">
        <f t="shared" si="2"/>
        <v>7.0999999999999994E-2</v>
      </c>
      <c r="M44" s="38"/>
      <c r="N44" s="144"/>
      <c r="O44" s="38"/>
      <c r="P44" s="436">
        <v>7.0999999999999994E-2</v>
      </c>
      <c r="Q44" s="38"/>
      <c r="R44" s="38"/>
      <c r="S44" s="38"/>
      <c r="T44" s="38">
        <f t="shared" si="3"/>
        <v>0</v>
      </c>
      <c r="U44" s="38">
        <f t="shared" si="4"/>
        <v>0</v>
      </c>
      <c r="V44" s="38"/>
      <c r="W44" s="166">
        <f t="shared" si="5"/>
        <v>0</v>
      </c>
      <c r="X44" s="38"/>
      <c r="Y44" s="38"/>
      <c r="Z44" s="206">
        <f t="shared" si="6"/>
        <v>0</v>
      </c>
      <c r="AA44" s="38"/>
      <c r="AB44" s="38"/>
      <c r="AC44" s="38"/>
      <c r="AD44" s="370">
        <f t="shared" si="7"/>
        <v>0</v>
      </c>
      <c r="AE44" s="38"/>
      <c r="AF44" s="38"/>
      <c r="AG44" s="38"/>
      <c r="AH44" s="168">
        <f t="shared" si="8"/>
        <v>0</v>
      </c>
      <c r="AI44" s="171">
        <f t="shared" si="9"/>
        <v>7.0999999999999994E-2</v>
      </c>
    </row>
    <row r="45" spans="1:35" x14ac:dyDescent="0.25">
      <c r="A45" s="15">
        <v>34</v>
      </c>
      <c r="B45" s="16" t="s">
        <v>28</v>
      </c>
      <c r="C45" s="17" t="s">
        <v>12</v>
      </c>
      <c r="D45" s="38"/>
      <c r="E45" s="144"/>
      <c r="F45" s="38"/>
      <c r="G45" s="144"/>
      <c r="H45" s="38"/>
      <c r="I45" s="38"/>
      <c r="J45" s="38">
        <f t="shared" si="10"/>
        <v>0</v>
      </c>
      <c r="K45" s="38">
        <f t="shared" si="11"/>
        <v>0</v>
      </c>
      <c r="L45" s="352">
        <f t="shared" si="2"/>
        <v>0</v>
      </c>
      <c r="M45" s="38"/>
      <c r="N45" s="144"/>
      <c r="O45" s="38"/>
      <c r="P45" s="144"/>
      <c r="Q45" s="38"/>
      <c r="R45" s="38"/>
      <c r="S45" s="38"/>
      <c r="T45" s="38">
        <f t="shared" si="3"/>
        <v>0</v>
      </c>
      <c r="U45" s="38">
        <f t="shared" si="4"/>
        <v>0</v>
      </c>
      <c r="V45" s="38"/>
      <c r="W45" s="166">
        <f t="shared" si="5"/>
        <v>0</v>
      </c>
      <c r="X45" s="38"/>
      <c r="Y45" s="38"/>
      <c r="Z45" s="206">
        <f t="shared" si="6"/>
        <v>0</v>
      </c>
      <c r="AA45" s="38"/>
      <c r="AB45" s="38"/>
      <c r="AC45" s="38"/>
      <c r="AD45" s="370">
        <f t="shared" si="7"/>
        <v>0</v>
      </c>
      <c r="AE45" s="38"/>
      <c r="AF45" s="38"/>
      <c r="AG45" s="38"/>
      <c r="AH45" s="168">
        <f t="shared" si="8"/>
        <v>0</v>
      </c>
      <c r="AI45" s="171">
        <f t="shared" si="9"/>
        <v>0</v>
      </c>
    </row>
    <row r="46" spans="1:35" x14ac:dyDescent="0.25">
      <c r="A46" s="15">
        <v>35</v>
      </c>
      <c r="B46" s="16" t="s">
        <v>29</v>
      </c>
      <c r="C46" s="17" t="s">
        <v>12</v>
      </c>
      <c r="D46" s="38"/>
      <c r="E46" s="144"/>
      <c r="F46" s="38"/>
      <c r="G46" s="144"/>
      <c r="H46" s="38"/>
      <c r="I46" s="38"/>
      <c r="J46" s="38">
        <f t="shared" si="10"/>
        <v>0</v>
      </c>
      <c r="K46" s="38">
        <f t="shared" si="11"/>
        <v>0</v>
      </c>
      <c r="L46" s="352">
        <f t="shared" si="2"/>
        <v>0</v>
      </c>
      <c r="M46" s="38"/>
      <c r="N46" s="144"/>
      <c r="O46" s="38"/>
      <c r="P46" s="144"/>
      <c r="Q46" s="38"/>
      <c r="R46" s="38"/>
      <c r="S46" s="38"/>
      <c r="T46" s="38">
        <f t="shared" si="3"/>
        <v>0</v>
      </c>
      <c r="U46" s="38">
        <f t="shared" si="4"/>
        <v>0</v>
      </c>
      <c r="V46" s="38"/>
      <c r="W46" s="166">
        <f t="shared" si="5"/>
        <v>0</v>
      </c>
      <c r="X46" s="38"/>
      <c r="Y46" s="38"/>
      <c r="Z46" s="206">
        <f t="shared" si="6"/>
        <v>0</v>
      </c>
      <c r="AA46" s="167">
        <v>6.0999999999999999E-2</v>
      </c>
      <c r="AB46" s="38"/>
      <c r="AC46" s="38"/>
      <c r="AD46" s="370">
        <f t="shared" si="7"/>
        <v>0</v>
      </c>
      <c r="AE46" s="38"/>
      <c r="AF46" s="38"/>
      <c r="AG46" s="38"/>
      <c r="AH46" s="168">
        <f t="shared" si="8"/>
        <v>0</v>
      </c>
      <c r="AI46" s="171">
        <f t="shared" si="9"/>
        <v>0</v>
      </c>
    </row>
    <row r="47" spans="1:35" x14ac:dyDescent="0.25">
      <c r="A47" s="15">
        <v>36</v>
      </c>
      <c r="B47" s="16" t="s">
        <v>30</v>
      </c>
      <c r="C47" s="17" t="s">
        <v>12</v>
      </c>
      <c r="D47" s="38"/>
      <c r="E47" s="144"/>
      <c r="F47" s="38"/>
      <c r="G47" s="144"/>
      <c r="H47" s="38"/>
      <c r="I47" s="38"/>
      <c r="J47" s="38">
        <f t="shared" si="10"/>
        <v>0</v>
      </c>
      <c r="K47" s="38">
        <f t="shared" si="11"/>
        <v>0</v>
      </c>
      <c r="L47" s="352">
        <f t="shared" si="2"/>
        <v>0</v>
      </c>
      <c r="M47" s="38"/>
      <c r="N47" s="144"/>
      <c r="O47" s="38"/>
      <c r="P47" s="144"/>
      <c r="Q47" s="38"/>
      <c r="R47" s="38"/>
      <c r="S47" s="38"/>
      <c r="T47" s="38">
        <f t="shared" si="3"/>
        <v>0</v>
      </c>
      <c r="U47" s="38">
        <f t="shared" si="4"/>
        <v>0</v>
      </c>
      <c r="V47" s="38"/>
      <c r="W47" s="166">
        <f t="shared" si="5"/>
        <v>0</v>
      </c>
      <c r="X47" s="38"/>
      <c r="Y47" s="38"/>
      <c r="Z47" s="206">
        <f t="shared" si="6"/>
        <v>0</v>
      </c>
      <c r="AA47" s="38"/>
      <c r="AB47" s="38"/>
      <c r="AC47" s="38"/>
      <c r="AD47" s="370">
        <f t="shared" si="7"/>
        <v>0</v>
      </c>
      <c r="AE47" s="38"/>
      <c r="AF47" s="38"/>
      <c r="AG47" s="38"/>
      <c r="AH47" s="168">
        <f t="shared" si="8"/>
        <v>0</v>
      </c>
      <c r="AI47" s="171">
        <f t="shared" si="9"/>
        <v>0</v>
      </c>
    </row>
    <row r="48" spans="1:35" x14ac:dyDescent="0.25">
      <c r="A48" s="15">
        <v>37</v>
      </c>
      <c r="B48" s="16" t="s">
        <v>31</v>
      </c>
      <c r="C48" s="17" t="s">
        <v>12</v>
      </c>
      <c r="D48" s="38"/>
      <c r="E48" s="144"/>
      <c r="F48" s="38"/>
      <c r="G48" s="144"/>
      <c r="H48" s="38"/>
      <c r="I48" s="38"/>
      <c r="J48" s="38">
        <f t="shared" si="10"/>
        <v>0</v>
      </c>
      <c r="K48" s="38">
        <f t="shared" si="11"/>
        <v>0</v>
      </c>
      <c r="L48" s="352">
        <f t="shared" si="2"/>
        <v>0</v>
      </c>
      <c r="M48" s="38"/>
      <c r="N48" s="144"/>
      <c r="O48" s="38"/>
      <c r="P48" s="144"/>
      <c r="Q48" s="38"/>
      <c r="R48" s="38"/>
      <c r="S48" s="38"/>
      <c r="T48" s="38">
        <f t="shared" si="3"/>
        <v>0</v>
      </c>
      <c r="U48" s="38">
        <f t="shared" si="4"/>
        <v>0</v>
      </c>
      <c r="V48" s="38"/>
      <c r="W48" s="166">
        <f t="shared" si="5"/>
        <v>0</v>
      </c>
      <c r="X48" s="38"/>
      <c r="Y48" s="38"/>
      <c r="Z48" s="206">
        <f t="shared" si="6"/>
        <v>0</v>
      </c>
      <c r="AA48" s="38"/>
      <c r="AB48" s="38"/>
      <c r="AC48" s="38"/>
      <c r="AD48" s="370">
        <f t="shared" si="7"/>
        <v>0</v>
      </c>
      <c r="AE48" s="38"/>
      <c r="AF48" s="38"/>
      <c r="AG48" s="38"/>
      <c r="AH48" s="168">
        <f t="shared" si="8"/>
        <v>0</v>
      </c>
      <c r="AI48" s="171">
        <f t="shared" si="9"/>
        <v>0</v>
      </c>
    </row>
    <row r="49" spans="1:35" x14ac:dyDescent="0.25">
      <c r="A49" s="15">
        <v>38</v>
      </c>
      <c r="B49" s="16" t="s">
        <v>32</v>
      </c>
      <c r="C49" s="17" t="s">
        <v>12</v>
      </c>
      <c r="D49" s="38"/>
      <c r="E49" s="144"/>
      <c r="F49" s="38"/>
      <c r="G49" s="144"/>
      <c r="H49" s="38"/>
      <c r="I49" s="38"/>
      <c r="J49" s="38">
        <f t="shared" si="10"/>
        <v>0</v>
      </c>
      <c r="K49" s="38">
        <f t="shared" si="11"/>
        <v>0</v>
      </c>
      <c r="L49" s="352">
        <f t="shared" si="2"/>
        <v>0</v>
      </c>
      <c r="M49" s="38"/>
      <c r="N49" s="144"/>
      <c r="O49" s="38"/>
      <c r="P49" s="144"/>
      <c r="Q49" s="38"/>
      <c r="R49" s="38"/>
      <c r="S49" s="38"/>
      <c r="T49" s="38">
        <f t="shared" si="3"/>
        <v>0</v>
      </c>
      <c r="U49" s="38">
        <f t="shared" si="4"/>
        <v>0</v>
      </c>
      <c r="V49" s="38"/>
      <c r="W49" s="166">
        <f t="shared" si="5"/>
        <v>0</v>
      </c>
      <c r="X49" s="38"/>
      <c r="Y49" s="38"/>
      <c r="Z49" s="206">
        <f t="shared" si="6"/>
        <v>0</v>
      </c>
      <c r="AA49" s="38"/>
      <c r="AB49" s="38"/>
      <c r="AC49" s="38"/>
      <c r="AD49" s="370">
        <f t="shared" si="7"/>
        <v>0</v>
      </c>
      <c r="AE49" s="38"/>
      <c r="AF49" s="38"/>
      <c r="AG49" s="38"/>
      <c r="AH49" s="168">
        <f t="shared" si="8"/>
        <v>0</v>
      </c>
      <c r="AI49" s="171">
        <f t="shared" si="9"/>
        <v>0</v>
      </c>
    </row>
    <row r="50" spans="1:35" x14ac:dyDescent="0.25">
      <c r="A50" s="15">
        <v>39</v>
      </c>
      <c r="B50" s="16" t="s">
        <v>33</v>
      </c>
      <c r="C50" s="17" t="s">
        <v>12</v>
      </c>
      <c r="D50" s="38"/>
      <c r="E50" s="144"/>
      <c r="F50" s="38"/>
      <c r="G50" s="144"/>
      <c r="H50" s="38"/>
      <c r="I50" s="38"/>
      <c r="J50" s="38">
        <f t="shared" si="10"/>
        <v>0</v>
      </c>
      <c r="K50" s="38">
        <f t="shared" si="11"/>
        <v>0</v>
      </c>
      <c r="L50" s="352">
        <f t="shared" si="2"/>
        <v>0</v>
      </c>
      <c r="M50" s="38"/>
      <c r="N50" s="144"/>
      <c r="O50" s="38"/>
      <c r="P50" s="144"/>
      <c r="Q50" s="38"/>
      <c r="R50" s="38"/>
      <c r="S50" s="38"/>
      <c r="T50" s="38">
        <f t="shared" si="3"/>
        <v>0</v>
      </c>
      <c r="U50" s="38">
        <f t="shared" si="4"/>
        <v>0</v>
      </c>
      <c r="V50" s="38"/>
      <c r="W50" s="166">
        <f t="shared" si="5"/>
        <v>0</v>
      </c>
      <c r="X50" s="38"/>
      <c r="Y50" s="38"/>
      <c r="Z50" s="206">
        <f t="shared" si="6"/>
        <v>0</v>
      </c>
      <c r="AA50" s="38"/>
      <c r="AB50" s="38"/>
      <c r="AC50" s="38"/>
      <c r="AD50" s="370">
        <f t="shared" si="7"/>
        <v>0</v>
      </c>
      <c r="AE50" s="38"/>
      <c r="AF50" s="38"/>
      <c r="AG50" s="38"/>
      <c r="AH50" s="168">
        <f t="shared" si="8"/>
        <v>0</v>
      </c>
      <c r="AI50" s="171">
        <f t="shared" si="9"/>
        <v>0</v>
      </c>
    </row>
    <row r="51" spans="1:35" x14ac:dyDescent="0.25">
      <c r="A51" s="15">
        <v>40</v>
      </c>
      <c r="B51" s="16" t="s">
        <v>34</v>
      </c>
      <c r="C51" s="17" t="s">
        <v>12</v>
      </c>
      <c r="D51" s="38"/>
      <c r="E51" s="144"/>
      <c r="F51" s="38"/>
      <c r="G51" s="144"/>
      <c r="H51" s="38"/>
      <c r="I51" s="38"/>
      <c r="J51" s="38">
        <f t="shared" si="10"/>
        <v>0</v>
      </c>
      <c r="K51" s="38">
        <f t="shared" si="11"/>
        <v>0</v>
      </c>
      <c r="L51" s="352">
        <f t="shared" si="2"/>
        <v>0</v>
      </c>
      <c r="M51" s="38"/>
      <c r="N51" s="144"/>
      <c r="O51" s="38"/>
      <c r="P51" s="144"/>
      <c r="Q51" s="38"/>
      <c r="R51" s="38"/>
      <c r="S51" s="38"/>
      <c r="T51" s="38">
        <f t="shared" si="3"/>
        <v>0</v>
      </c>
      <c r="U51" s="38">
        <f t="shared" si="4"/>
        <v>0</v>
      </c>
      <c r="V51" s="38"/>
      <c r="W51" s="166">
        <f t="shared" si="5"/>
        <v>0</v>
      </c>
      <c r="X51" s="38"/>
      <c r="Y51" s="38"/>
      <c r="Z51" s="206">
        <f t="shared" si="6"/>
        <v>0</v>
      </c>
      <c r="AA51" s="38"/>
      <c r="AB51" s="38"/>
      <c r="AC51" s="38"/>
      <c r="AD51" s="370">
        <f t="shared" si="7"/>
        <v>0</v>
      </c>
      <c r="AE51" s="38"/>
      <c r="AF51" s="38"/>
      <c r="AG51" s="38"/>
      <c r="AH51" s="168">
        <f t="shared" si="8"/>
        <v>0</v>
      </c>
      <c r="AI51" s="171">
        <f t="shared" si="9"/>
        <v>0</v>
      </c>
    </row>
    <row r="52" spans="1:35" x14ac:dyDescent="0.25">
      <c r="A52" s="15">
        <v>41</v>
      </c>
      <c r="B52" s="19" t="s">
        <v>35</v>
      </c>
      <c r="C52" s="20" t="s">
        <v>12</v>
      </c>
      <c r="D52" s="38"/>
      <c r="E52" s="144"/>
      <c r="F52" s="38"/>
      <c r="G52" s="144"/>
      <c r="H52" s="38"/>
      <c r="I52" s="38"/>
      <c r="J52" s="38">
        <f t="shared" si="10"/>
        <v>0</v>
      </c>
      <c r="K52" s="38">
        <f t="shared" si="11"/>
        <v>0</v>
      </c>
      <c r="L52" s="352">
        <f t="shared" si="2"/>
        <v>0</v>
      </c>
      <c r="M52" s="38"/>
      <c r="N52" s="144"/>
      <c r="O52" s="38"/>
      <c r="P52" s="144"/>
      <c r="Q52" s="38"/>
      <c r="R52" s="38"/>
      <c r="S52" s="38"/>
      <c r="T52" s="38">
        <f t="shared" si="3"/>
        <v>0</v>
      </c>
      <c r="U52" s="38">
        <f t="shared" si="4"/>
        <v>0</v>
      </c>
      <c r="V52" s="38"/>
      <c r="W52" s="166">
        <f t="shared" si="5"/>
        <v>0</v>
      </c>
      <c r="X52" s="38"/>
      <c r="Y52" s="38"/>
      <c r="Z52" s="206">
        <f t="shared" si="6"/>
        <v>0</v>
      </c>
      <c r="AA52" s="38"/>
      <c r="AB52" s="38"/>
      <c r="AC52" s="38"/>
      <c r="AD52" s="370">
        <f t="shared" si="7"/>
        <v>0</v>
      </c>
      <c r="AE52" s="38"/>
      <c r="AF52" s="38"/>
      <c r="AG52" s="38"/>
      <c r="AH52" s="168">
        <f t="shared" si="8"/>
        <v>0</v>
      </c>
      <c r="AI52" s="171">
        <f t="shared" si="9"/>
        <v>0</v>
      </c>
    </row>
    <row r="53" spans="1:35" x14ac:dyDescent="0.25">
      <c r="A53" s="15">
        <v>42</v>
      </c>
      <c r="B53" s="22" t="s">
        <v>39</v>
      </c>
      <c r="C53" s="23" t="s">
        <v>12</v>
      </c>
      <c r="D53" s="38"/>
      <c r="E53" s="144"/>
      <c r="F53" s="38"/>
      <c r="G53" s="144"/>
      <c r="H53" s="38"/>
      <c r="I53" s="38"/>
      <c r="J53" s="38">
        <f t="shared" si="10"/>
        <v>0</v>
      </c>
      <c r="K53" s="38">
        <f t="shared" si="11"/>
        <v>0</v>
      </c>
      <c r="L53" s="352">
        <f t="shared" si="2"/>
        <v>0</v>
      </c>
      <c r="M53" s="38"/>
      <c r="N53" s="144"/>
      <c r="O53" s="38"/>
      <c r="P53" s="144"/>
      <c r="Q53" s="38"/>
      <c r="R53" s="38"/>
      <c r="S53" s="38"/>
      <c r="T53" s="38">
        <f t="shared" si="3"/>
        <v>0</v>
      </c>
      <c r="U53" s="38">
        <f t="shared" si="4"/>
        <v>0</v>
      </c>
      <c r="V53" s="38"/>
      <c r="W53" s="166">
        <f t="shared" si="5"/>
        <v>0</v>
      </c>
      <c r="X53" s="38"/>
      <c r="Y53" s="38"/>
      <c r="Z53" s="206">
        <f t="shared" si="6"/>
        <v>0</v>
      </c>
      <c r="AA53" s="38"/>
      <c r="AB53" s="38"/>
      <c r="AC53" s="38"/>
      <c r="AD53" s="370">
        <f t="shared" si="7"/>
        <v>0</v>
      </c>
      <c r="AE53" s="38"/>
      <c r="AF53" s="38"/>
      <c r="AG53" s="38"/>
      <c r="AH53" s="168">
        <f t="shared" si="8"/>
        <v>0</v>
      </c>
      <c r="AI53" s="171">
        <f t="shared" si="9"/>
        <v>0</v>
      </c>
    </row>
    <row r="54" spans="1:35" x14ac:dyDescent="0.25">
      <c r="A54" s="15">
        <v>43</v>
      </c>
      <c r="B54" s="19" t="s">
        <v>190</v>
      </c>
      <c r="C54" s="20" t="s">
        <v>12</v>
      </c>
      <c r="D54" s="38"/>
      <c r="E54" s="144"/>
      <c r="F54" s="38"/>
      <c r="G54" s="144"/>
      <c r="H54" s="38"/>
      <c r="I54" s="38"/>
      <c r="J54" s="38">
        <f t="shared" si="10"/>
        <v>0</v>
      </c>
      <c r="K54" s="38">
        <f t="shared" si="11"/>
        <v>0</v>
      </c>
      <c r="L54" s="352">
        <f t="shared" si="2"/>
        <v>0</v>
      </c>
      <c r="M54" s="38"/>
      <c r="N54" s="144"/>
      <c r="O54" s="38"/>
      <c r="P54" s="144"/>
      <c r="Q54" s="38"/>
      <c r="R54" s="38"/>
      <c r="S54" s="38"/>
      <c r="T54" s="38">
        <f t="shared" si="3"/>
        <v>0</v>
      </c>
      <c r="U54" s="38">
        <f t="shared" si="4"/>
        <v>0</v>
      </c>
      <c r="V54" s="38"/>
      <c r="W54" s="166">
        <f t="shared" si="5"/>
        <v>0</v>
      </c>
      <c r="X54" s="38"/>
      <c r="Y54" s="38"/>
      <c r="Z54" s="206">
        <f t="shared" si="6"/>
        <v>0</v>
      </c>
      <c r="AA54" s="38"/>
      <c r="AB54" s="38"/>
      <c r="AC54" s="38"/>
      <c r="AD54" s="370">
        <f t="shared" si="7"/>
        <v>0</v>
      </c>
      <c r="AE54" s="38"/>
      <c r="AF54" s="38"/>
      <c r="AG54" s="38"/>
      <c r="AH54" s="168">
        <f t="shared" si="8"/>
        <v>0</v>
      </c>
      <c r="AI54" s="171">
        <f t="shared" si="9"/>
        <v>0</v>
      </c>
    </row>
    <row r="55" spans="1:35" x14ac:dyDescent="0.25">
      <c r="A55" s="15">
        <v>44</v>
      </c>
      <c r="B55" s="16" t="s">
        <v>36</v>
      </c>
      <c r="C55" s="17" t="s">
        <v>12</v>
      </c>
      <c r="D55" s="38"/>
      <c r="E55" s="144"/>
      <c r="F55" s="38"/>
      <c r="G55" s="144"/>
      <c r="H55" s="38"/>
      <c r="I55" s="38"/>
      <c r="J55" s="38">
        <f t="shared" si="10"/>
        <v>0</v>
      </c>
      <c r="K55" s="38">
        <f t="shared" si="11"/>
        <v>0</v>
      </c>
      <c r="L55" s="352">
        <f t="shared" si="2"/>
        <v>0</v>
      </c>
      <c r="M55" s="38"/>
      <c r="N55" s="144"/>
      <c r="O55" s="38"/>
      <c r="P55" s="144"/>
      <c r="Q55" s="38"/>
      <c r="R55" s="38"/>
      <c r="S55" s="38"/>
      <c r="T55" s="38">
        <f t="shared" si="3"/>
        <v>0</v>
      </c>
      <c r="U55" s="38">
        <f t="shared" si="4"/>
        <v>0</v>
      </c>
      <c r="V55" s="38"/>
      <c r="W55" s="166">
        <f t="shared" si="5"/>
        <v>0</v>
      </c>
      <c r="X55" s="38"/>
      <c r="Y55" s="38"/>
      <c r="Z55" s="206">
        <f t="shared" si="6"/>
        <v>0</v>
      </c>
      <c r="AA55" s="38"/>
      <c r="AB55" s="38"/>
      <c r="AC55" s="38"/>
      <c r="AD55" s="370">
        <f t="shared" si="7"/>
        <v>0</v>
      </c>
      <c r="AE55" s="38"/>
      <c r="AF55" s="38"/>
      <c r="AG55" s="38"/>
      <c r="AH55" s="168">
        <f t="shared" si="8"/>
        <v>0</v>
      </c>
      <c r="AI55" s="171">
        <f t="shared" si="9"/>
        <v>0</v>
      </c>
    </row>
    <row r="56" spans="1:35" x14ac:dyDescent="0.25">
      <c r="A56" s="15">
        <v>45</v>
      </c>
      <c r="B56" s="16" t="s">
        <v>37</v>
      </c>
      <c r="C56" s="17" t="s">
        <v>12</v>
      </c>
      <c r="D56" s="38"/>
      <c r="E56" s="144"/>
      <c r="F56" s="38"/>
      <c r="G56" s="144"/>
      <c r="H56" s="38">
        <v>0.01</v>
      </c>
      <c r="I56" s="38"/>
      <c r="J56" s="38">
        <f t="shared" si="10"/>
        <v>0</v>
      </c>
      <c r="K56" s="38">
        <f t="shared" si="11"/>
        <v>0</v>
      </c>
      <c r="L56" s="352">
        <f t="shared" si="2"/>
        <v>0.01</v>
      </c>
      <c r="M56" s="38"/>
      <c r="N56" s="144"/>
      <c r="O56" s="38"/>
      <c r="P56" s="144"/>
      <c r="Q56" s="38">
        <v>0.01</v>
      </c>
      <c r="R56" s="38"/>
      <c r="S56" s="38"/>
      <c r="T56" s="38">
        <f t="shared" si="3"/>
        <v>0</v>
      </c>
      <c r="U56" s="38">
        <f t="shared" si="4"/>
        <v>0</v>
      </c>
      <c r="V56" s="38"/>
      <c r="W56" s="166">
        <f t="shared" si="5"/>
        <v>0</v>
      </c>
      <c r="X56" s="38"/>
      <c r="Y56" s="206">
        <v>0.01</v>
      </c>
      <c r="Z56" s="206">
        <f t="shared" si="6"/>
        <v>0.01</v>
      </c>
      <c r="AA56" s="38"/>
      <c r="AB56" s="167">
        <v>0.01</v>
      </c>
      <c r="AC56" s="38"/>
      <c r="AD56" s="370">
        <f t="shared" si="7"/>
        <v>0</v>
      </c>
      <c r="AE56" s="38"/>
      <c r="AF56" s="447">
        <v>0.01</v>
      </c>
      <c r="AG56" s="38"/>
      <c r="AH56" s="168">
        <f t="shared" si="8"/>
        <v>0.01</v>
      </c>
      <c r="AI56" s="171">
        <f t="shared" si="9"/>
        <v>0.03</v>
      </c>
    </row>
    <row r="57" spans="1:35" x14ac:dyDescent="0.25">
      <c r="A57" s="15">
        <v>46</v>
      </c>
      <c r="B57" s="16" t="s">
        <v>38</v>
      </c>
      <c r="C57" s="17" t="s">
        <v>12</v>
      </c>
      <c r="D57" s="38"/>
      <c r="E57" s="144"/>
      <c r="F57" s="435">
        <v>5.9999999999999995E-4</v>
      </c>
      <c r="G57" s="436">
        <v>5.0000000000000001E-4</v>
      </c>
      <c r="H57" s="38"/>
      <c r="I57" s="38"/>
      <c r="J57" s="38">
        <f t="shared" si="10"/>
        <v>0</v>
      </c>
      <c r="K57" s="38">
        <f t="shared" si="11"/>
        <v>0</v>
      </c>
      <c r="L57" s="352">
        <f t="shared" si="2"/>
        <v>1.0999999999999998E-3</v>
      </c>
      <c r="M57" s="38"/>
      <c r="N57" s="144"/>
      <c r="O57" s="439">
        <v>5.9999999999999995E-4</v>
      </c>
      <c r="P57" s="436">
        <v>5.0000000000000001E-4</v>
      </c>
      <c r="Q57" s="38"/>
      <c r="R57" s="38"/>
      <c r="S57" s="38"/>
      <c r="T57" s="38">
        <f t="shared" si="3"/>
        <v>0</v>
      </c>
      <c r="U57" s="38">
        <f t="shared" si="4"/>
        <v>0</v>
      </c>
      <c r="V57" s="38"/>
      <c r="W57" s="166">
        <f t="shared" si="5"/>
        <v>0</v>
      </c>
      <c r="X57" s="38"/>
      <c r="Y57" s="38"/>
      <c r="Z57" s="206">
        <f t="shared" si="6"/>
        <v>0</v>
      </c>
      <c r="AA57" s="167">
        <v>5.0000000000000001E-4</v>
      </c>
      <c r="AB57" s="38"/>
      <c r="AC57" s="38"/>
      <c r="AD57" s="370">
        <f t="shared" si="7"/>
        <v>0</v>
      </c>
      <c r="AE57" s="447">
        <v>2.2000000000000001E-3</v>
      </c>
      <c r="AF57" s="38"/>
      <c r="AG57" s="38"/>
      <c r="AH57" s="168">
        <f t="shared" si="8"/>
        <v>2.2000000000000001E-3</v>
      </c>
      <c r="AI57" s="171">
        <f t="shared" si="9"/>
        <v>3.3E-3</v>
      </c>
    </row>
    <row r="58" spans="1:35" x14ac:dyDescent="0.25">
      <c r="A58" s="15">
        <v>47</v>
      </c>
      <c r="B58" s="16" t="s">
        <v>14</v>
      </c>
      <c r="C58" s="17" t="s">
        <v>12</v>
      </c>
      <c r="D58" s="38"/>
      <c r="E58" s="144"/>
      <c r="F58" s="435">
        <v>7.0000000000000001E-3</v>
      </c>
      <c r="G58" s="144"/>
      <c r="H58" s="38"/>
      <c r="I58" s="38"/>
      <c r="J58" s="38">
        <f t="shared" si="10"/>
        <v>0</v>
      </c>
      <c r="K58" s="38">
        <f t="shared" si="11"/>
        <v>0</v>
      </c>
      <c r="L58" s="352">
        <f t="shared" si="2"/>
        <v>7.0000000000000001E-3</v>
      </c>
      <c r="M58" s="38"/>
      <c r="N58" s="144"/>
      <c r="O58" s="435">
        <v>6.0000000000000001E-3</v>
      </c>
      <c r="P58" s="144"/>
      <c r="Q58" s="38"/>
      <c r="R58" s="38"/>
      <c r="S58" s="38"/>
      <c r="T58" s="38">
        <f t="shared" si="3"/>
        <v>0</v>
      </c>
      <c r="U58" s="38">
        <f t="shared" si="4"/>
        <v>0</v>
      </c>
      <c r="V58" s="38"/>
      <c r="W58" s="166">
        <f t="shared" si="5"/>
        <v>0</v>
      </c>
      <c r="X58" s="38"/>
      <c r="Y58" s="38"/>
      <c r="Z58" s="206">
        <f t="shared" si="6"/>
        <v>0</v>
      </c>
      <c r="AA58" s="38"/>
      <c r="AB58" s="38"/>
      <c r="AC58" s="38"/>
      <c r="AD58" s="370">
        <f t="shared" si="7"/>
        <v>0</v>
      </c>
      <c r="AE58" s="38"/>
      <c r="AF58" s="38"/>
      <c r="AG58" s="38"/>
      <c r="AH58" s="168">
        <f t="shared" si="8"/>
        <v>0</v>
      </c>
      <c r="AI58" s="171">
        <f t="shared" si="9"/>
        <v>7.0000000000000001E-3</v>
      </c>
    </row>
    <row r="59" spans="1:35" x14ac:dyDescent="0.25">
      <c r="A59" s="15">
        <v>48</v>
      </c>
      <c r="B59" s="22" t="s">
        <v>191</v>
      </c>
      <c r="C59" s="17" t="s">
        <v>12</v>
      </c>
      <c r="D59" s="38"/>
      <c r="E59" s="144"/>
      <c r="F59" s="38"/>
      <c r="G59" s="144"/>
      <c r="H59" s="38"/>
      <c r="I59" s="38"/>
      <c r="J59" s="38">
        <f t="shared" si="10"/>
        <v>0</v>
      </c>
      <c r="K59" s="38">
        <f t="shared" si="11"/>
        <v>0</v>
      </c>
      <c r="L59" s="352">
        <f t="shared" si="2"/>
        <v>0</v>
      </c>
      <c r="M59" s="38"/>
      <c r="N59" s="144"/>
      <c r="O59" s="38"/>
      <c r="P59" s="144"/>
      <c r="Q59" s="38"/>
      <c r="R59" s="38"/>
      <c r="S59" s="38"/>
      <c r="T59" s="38">
        <f t="shared" si="3"/>
        <v>0</v>
      </c>
      <c r="U59" s="38">
        <f t="shared" si="4"/>
        <v>0</v>
      </c>
      <c r="V59" s="38"/>
      <c r="W59" s="166">
        <f t="shared" si="5"/>
        <v>0</v>
      </c>
      <c r="X59" s="38"/>
      <c r="Y59" s="38"/>
      <c r="Z59" s="206">
        <f t="shared" si="6"/>
        <v>0</v>
      </c>
      <c r="AA59" s="38"/>
      <c r="AB59" s="38"/>
      <c r="AC59" s="38"/>
      <c r="AD59" s="370">
        <f t="shared" si="7"/>
        <v>0</v>
      </c>
      <c r="AE59" s="38"/>
      <c r="AF59" s="38"/>
      <c r="AG59" s="38"/>
      <c r="AH59" s="168">
        <f t="shared" si="8"/>
        <v>0</v>
      </c>
      <c r="AI59" s="171">
        <f t="shared" si="9"/>
        <v>0</v>
      </c>
    </row>
    <row r="60" spans="1:35" x14ac:dyDescent="0.25">
      <c r="A60" s="15">
        <v>49</v>
      </c>
      <c r="B60" s="22" t="s">
        <v>192</v>
      </c>
      <c r="C60" s="17" t="s">
        <v>12</v>
      </c>
      <c r="D60" s="38"/>
      <c r="E60" s="144"/>
      <c r="F60" s="38"/>
      <c r="G60" s="144"/>
      <c r="H60" s="38"/>
      <c r="I60" s="38"/>
      <c r="J60" s="38">
        <f t="shared" si="10"/>
        <v>0</v>
      </c>
      <c r="K60" s="38">
        <f t="shared" si="11"/>
        <v>0</v>
      </c>
      <c r="L60" s="352">
        <f t="shared" si="2"/>
        <v>0</v>
      </c>
      <c r="M60" s="38"/>
      <c r="N60" s="144"/>
      <c r="O60" s="38"/>
      <c r="P60" s="144"/>
      <c r="Q60" s="38"/>
      <c r="R60" s="38"/>
      <c r="S60" s="38"/>
      <c r="T60" s="38">
        <f t="shared" si="3"/>
        <v>0</v>
      </c>
      <c r="U60" s="38">
        <f t="shared" si="4"/>
        <v>0</v>
      </c>
      <c r="V60" s="38"/>
      <c r="W60" s="166">
        <f t="shared" si="5"/>
        <v>0</v>
      </c>
      <c r="X60" s="38"/>
      <c r="Y60" s="38"/>
      <c r="Z60" s="206">
        <f t="shared" si="6"/>
        <v>0</v>
      </c>
      <c r="AA60" s="38"/>
      <c r="AB60" s="38"/>
      <c r="AC60" s="38"/>
      <c r="AD60" s="370">
        <f t="shared" si="7"/>
        <v>0</v>
      </c>
      <c r="AE60" s="38"/>
      <c r="AF60" s="38"/>
      <c r="AG60" s="38"/>
      <c r="AH60" s="168">
        <f t="shared" si="8"/>
        <v>0</v>
      </c>
      <c r="AI60" s="171">
        <f t="shared" si="9"/>
        <v>0</v>
      </c>
    </row>
    <row r="61" spans="1:35" x14ac:dyDescent="0.25">
      <c r="A61" s="6"/>
      <c r="B61" s="64" t="s">
        <v>51</v>
      </c>
      <c r="C61" s="7"/>
      <c r="D61" s="38"/>
      <c r="E61" s="144"/>
      <c r="F61" s="38"/>
      <c r="G61" s="144"/>
      <c r="H61" s="38"/>
      <c r="I61" s="38"/>
      <c r="J61" s="38">
        <f t="shared" si="10"/>
        <v>0</v>
      </c>
      <c r="K61" s="38">
        <f t="shared" si="11"/>
        <v>0</v>
      </c>
      <c r="L61" s="352">
        <f t="shared" si="2"/>
        <v>0</v>
      </c>
      <c r="M61" s="38"/>
      <c r="N61" s="144"/>
      <c r="O61" s="38"/>
      <c r="P61" s="144"/>
      <c r="Q61" s="38"/>
      <c r="R61" s="38"/>
      <c r="S61" s="38"/>
      <c r="T61" s="38">
        <f t="shared" si="3"/>
        <v>0</v>
      </c>
      <c r="U61" s="38">
        <f t="shared" si="4"/>
        <v>0</v>
      </c>
      <c r="V61" s="38"/>
      <c r="W61" s="166">
        <f t="shared" si="5"/>
        <v>0</v>
      </c>
      <c r="X61" s="38"/>
      <c r="Y61" s="38"/>
      <c r="Z61" s="206">
        <f t="shared" si="6"/>
        <v>0</v>
      </c>
      <c r="AA61" s="38"/>
      <c r="AB61" s="38"/>
      <c r="AC61" s="38"/>
      <c r="AD61" s="370">
        <f t="shared" si="7"/>
        <v>0</v>
      </c>
      <c r="AE61" s="38"/>
      <c r="AF61" s="38"/>
      <c r="AG61" s="38"/>
      <c r="AH61" s="168">
        <f t="shared" si="8"/>
        <v>0</v>
      </c>
      <c r="AI61" s="171">
        <f t="shared" si="9"/>
        <v>0</v>
      </c>
    </row>
    <row r="62" spans="1:35" x14ac:dyDescent="0.25">
      <c r="A62" s="67">
        <v>50</v>
      </c>
      <c r="B62" s="19" t="s">
        <v>52</v>
      </c>
      <c r="C62" s="20" t="s">
        <v>12</v>
      </c>
      <c r="D62" s="435">
        <v>1.503E-2</v>
      </c>
      <c r="E62" s="144"/>
      <c r="F62" s="38"/>
      <c r="G62" s="144"/>
      <c r="H62" s="38"/>
      <c r="I62" s="38"/>
      <c r="J62" s="38">
        <f t="shared" si="10"/>
        <v>0</v>
      </c>
      <c r="K62" s="38">
        <f t="shared" si="11"/>
        <v>0</v>
      </c>
      <c r="L62" s="352">
        <f t="shared" si="2"/>
        <v>1.503E-2</v>
      </c>
      <c r="M62" s="38"/>
      <c r="N62" s="436">
        <v>2.5049999999999999E-2</v>
      </c>
      <c r="O62" s="38"/>
      <c r="P62" s="144"/>
      <c r="Q62" s="38"/>
      <c r="R62" s="38"/>
      <c r="S62" s="38"/>
      <c r="T62" s="38">
        <f t="shared" si="3"/>
        <v>0</v>
      </c>
      <c r="U62" s="38">
        <f t="shared" si="4"/>
        <v>0</v>
      </c>
      <c r="V62" s="38"/>
      <c r="W62" s="166">
        <f t="shared" si="5"/>
        <v>0</v>
      </c>
      <c r="X62" s="38"/>
      <c r="Y62" s="38"/>
      <c r="Z62" s="206">
        <f t="shared" si="6"/>
        <v>0</v>
      </c>
      <c r="AA62" s="38"/>
      <c r="AB62" s="38"/>
      <c r="AC62" s="38"/>
      <c r="AD62" s="370">
        <f t="shared" si="7"/>
        <v>0</v>
      </c>
      <c r="AE62" s="38"/>
      <c r="AF62" s="38"/>
      <c r="AG62" s="38"/>
      <c r="AH62" s="168">
        <f t="shared" si="8"/>
        <v>0</v>
      </c>
      <c r="AI62" s="171">
        <f t="shared" si="9"/>
        <v>1.503E-2</v>
      </c>
    </row>
    <row r="63" spans="1:35" x14ac:dyDescent="0.25">
      <c r="A63" s="67">
        <v>51</v>
      </c>
      <c r="B63" s="19" t="s">
        <v>193</v>
      </c>
      <c r="C63" s="20" t="s">
        <v>12</v>
      </c>
      <c r="D63" s="38"/>
      <c r="E63" s="144"/>
      <c r="F63" s="38"/>
      <c r="G63" s="144"/>
      <c r="H63" s="38"/>
      <c r="I63" s="38"/>
      <c r="J63" s="38">
        <f t="shared" si="10"/>
        <v>0</v>
      </c>
      <c r="K63" s="38">
        <f t="shared" si="11"/>
        <v>0</v>
      </c>
      <c r="L63" s="352">
        <f t="shared" si="2"/>
        <v>0</v>
      </c>
      <c r="M63" s="38"/>
      <c r="N63" s="144"/>
      <c r="O63" s="38"/>
      <c r="P63" s="144"/>
      <c r="Q63" s="38"/>
      <c r="R63" s="38"/>
      <c r="S63" s="38"/>
      <c r="T63" s="38">
        <f t="shared" si="3"/>
        <v>0</v>
      </c>
      <c r="U63" s="38">
        <f t="shared" si="4"/>
        <v>0</v>
      </c>
      <c r="V63" s="38"/>
      <c r="W63" s="166">
        <f t="shared" si="5"/>
        <v>0</v>
      </c>
      <c r="X63" s="38"/>
      <c r="Y63" s="38"/>
      <c r="Z63" s="206">
        <f t="shared" si="6"/>
        <v>0</v>
      </c>
      <c r="AA63" s="38"/>
      <c r="AB63" s="38"/>
      <c r="AC63" s="38"/>
      <c r="AD63" s="370">
        <f t="shared" si="7"/>
        <v>0</v>
      </c>
      <c r="AE63" s="38"/>
      <c r="AF63" s="38"/>
      <c r="AG63" s="38"/>
      <c r="AH63" s="168">
        <f t="shared" si="8"/>
        <v>0</v>
      </c>
      <c r="AI63" s="171">
        <f t="shared" si="9"/>
        <v>0</v>
      </c>
    </row>
    <row r="64" spans="1:35" x14ac:dyDescent="0.25">
      <c r="A64" s="67">
        <v>52</v>
      </c>
      <c r="B64" s="19" t="s">
        <v>102</v>
      </c>
      <c r="C64" s="20" t="s">
        <v>12</v>
      </c>
      <c r="D64" s="38"/>
      <c r="E64" s="144"/>
      <c r="F64" s="38"/>
      <c r="G64" s="144"/>
      <c r="H64" s="38"/>
      <c r="I64" s="38"/>
      <c r="J64" s="38">
        <f t="shared" si="10"/>
        <v>0</v>
      </c>
      <c r="K64" s="38">
        <f t="shared" si="11"/>
        <v>0</v>
      </c>
      <c r="L64" s="352">
        <f t="shared" si="2"/>
        <v>0</v>
      </c>
      <c r="M64" s="38"/>
      <c r="N64" s="144"/>
      <c r="O64" s="38"/>
      <c r="P64" s="144"/>
      <c r="Q64" s="38"/>
      <c r="R64" s="38"/>
      <c r="S64" s="38"/>
      <c r="T64" s="38">
        <f t="shared" si="3"/>
        <v>0</v>
      </c>
      <c r="U64" s="38">
        <f t="shared" si="4"/>
        <v>0</v>
      </c>
      <c r="V64" s="38"/>
      <c r="W64" s="166">
        <f t="shared" si="5"/>
        <v>0</v>
      </c>
      <c r="X64" s="38"/>
      <c r="Y64" s="38"/>
      <c r="Z64" s="206">
        <f t="shared" si="6"/>
        <v>0</v>
      </c>
      <c r="AA64" s="38"/>
      <c r="AB64" s="38"/>
      <c r="AC64" s="38"/>
      <c r="AD64" s="370">
        <f t="shared" si="7"/>
        <v>0</v>
      </c>
      <c r="AE64" s="38"/>
      <c r="AF64" s="38"/>
      <c r="AG64" s="38"/>
      <c r="AH64" s="168">
        <f t="shared" si="8"/>
        <v>0</v>
      </c>
      <c r="AI64" s="171">
        <f t="shared" si="9"/>
        <v>0</v>
      </c>
    </row>
    <row r="65" spans="1:35" x14ac:dyDescent="0.25">
      <c r="A65" s="67">
        <v>53</v>
      </c>
      <c r="B65" s="19" t="s">
        <v>220</v>
      </c>
      <c r="C65" s="20" t="s">
        <v>12</v>
      </c>
      <c r="D65" s="38"/>
      <c r="E65" s="144"/>
      <c r="F65" s="38"/>
      <c r="G65" s="144"/>
      <c r="H65" s="38"/>
      <c r="I65" s="38"/>
      <c r="J65" s="38">
        <f t="shared" si="10"/>
        <v>0</v>
      </c>
      <c r="K65" s="38">
        <f t="shared" si="11"/>
        <v>0</v>
      </c>
      <c r="L65" s="352">
        <f t="shared" si="2"/>
        <v>0</v>
      </c>
      <c r="M65" s="38"/>
      <c r="N65" s="144"/>
      <c r="O65" s="38"/>
      <c r="P65" s="144"/>
      <c r="Q65" s="38"/>
      <c r="R65" s="38"/>
      <c r="S65" s="38"/>
      <c r="T65" s="38">
        <f t="shared" si="3"/>
        <v>0</v>
      </c>
      <c r="U65" s="38">
        <f t="shared" si="4"/>
        <v>0</v>
      </c>
      <c r="V65" s="38"/>
      <c r="W65" s="166">
        <f t="shared" si="5"/>
        <v>0</v>
      </c>
      <c r="X65" s="38"/>
      <c r="Y65" s="38"/>
      <c r="Z65" s="206">
        <f t="shared" si="6"/>
        <v>0</v>
      </c>
      <c r="AA65" s="38"/>
      <c r="AB65" s="38"/>
      <c r="AC65" s="38"/>
      <c r="AD65" s="370">
        <f t="shared" si="7"/>
        <v>0</v>
      </c>
      <c r="AE65" s="38"/>
      <c r="AF65" s="38"/>
      <c r="AG65" s="38"/>
      <c r="AH65" s="168">
        <f t="shared" si="8"/>
        <v>0</v>
      </c>
      <c r="AI65" s="171">
        <f t="shared" si="9"/>
        <v>0</v>
      </c>
    </row>
    <row r="66" spans="1:35" x14ac:dyDescent="0.25">
      <c r="A66" s="67">
        <v>54</v>
      </c>
      <c r="B66" s="16" t="s">
        <v>92</v>
      </c>
      <c r="C66" s="25" t="s">
        <v>12</v>
      </c>
      <c r="D66" s="38"/>
      <c r="E66" s="144"/>
      <c r="F66" s="38"/>
      <c r="G66" s="144"/>
      <c r="H66" s="38"/>
      <c r="I66" s="38"/>
      <c r="J66" s="38">
        <f t="shared" si="10"/>
        <v>0</v>
      </c>
      <c r="K66" s="38">
        <f t="shared" si="11"/>
        <v>0</v>
      </c>
      <c r="L66" s="352">
        <f t="shared" si="2"/>
        <v>0</v>
      </c>
      <c r="M66" s="38"/>
      <c r="N66" s="144"/>
      <c r="O66" s="38"/>
      <c r="P66" s="144"/>
      <c r="Q66" s="38"/>
      <c r="R66" s="38"/>
      <c r="S66" s="38"/>
      <c r="T66" s="38">
        <f t="shared" si="3"/>
        <v>0</v>
      </c>
      <c r="U66" s="38">
        <f t="shared" si="4"/>
        <v>0</v>
      </c>
      <c r="V66" s="38"/>
      <c r="W66" s="166">
        <f t="shared" si="5"/>
        <v>0</v>
      </c>
      <c r="X66" s="38"/>
      <c r="Y66" s="38"/>
      <c r="Z66" s="206">
        <f t="shared" si="6"/>
        <v>0</v>
      </c>
      <c r="AA66" s="38"/>
      <c r="AB66" s="38"/>
      <c r="AC66" s="38"/>
      <c r="AD66" s="370">
        <f t="shared" si="7"/>
        <v>0</v>
      </c>
      <c r="AE66" s="38"/>
      <c r="AF66" s="38"/>
      <c r="AG66" s="38"/>
      <c r="AH66" s="168">
        <f t="shared" si="8"/>
        <v>0</v>
      </c>
      <c r="AI66" s="171">
        <f t="shared" si="9"/>
        <v>0</v>
      </c>
    </row>
    <row r="67" spans="1:35" x14ac:dyDescent="0.25">
      <c r="A67" s="67">
        <v>55</v>
      </c>
      <c r="B67" s="47" t="s">
        <v>123</v>
      </c>
      <c r="C67" s="55" t="s">
        <v>12</v>
      </c>
      <c r="D67" s="38"/>
      <c r="E67" s="144"/>
      <c r="F67" s="38"/>
      <c r="G67" s="144"/>
      <c r="H67" s="38"/>
      <c r="I67" s="38"/>
      <c r="J67" s="38">
        <f t="shared" si="10"/>
        <v>0</v>
      </c>
      <c r="K67" s="38">
        <f t="shared" si="11"/>
        <v>0</v>
      </c>
      <c r="L67" s="352">
        <f t="shared" si="2"/>
        <v>0</v>
      </c>
      <c r="M67" s="38"/>
      <c r="N67" s="144"/>
      <c r="O67" s="38"/>
      <c r="P67" s="144"/>
      <c r="Q67" s="38"/>
      <c r="R67" s="38"/>
      <c r="S67" s="38"/>
      <c r="T67" s="38">
        <f t="shared" si="3"/>
        <v>0</v>
      </c>
      <c r="U67" s="38">
        <f t="shared" si="4"/>
        <v>0</v>
      </c>
      <c r="V67" s="38"/>
      <c r="W67" s="166">
        <f t="shared" si="5"/>
        <v>0</v>
      </c>
      <c r="X67" s="38"/>
      <c r="Y67" s="38"/>
      <c r="Z67" s="206">
        <f t="shared" si="6"/>
        <v>0</v>
      </c>
      <c r="AA67" s="38"/>
      <c r="AB67" s="38"/>
      <c r="AC67" s="38"/>
      <c r="AD67" s="370">
        <f t="shared" si="7"/>
        <v>0</v>
      </c>
      <c r="AE67" s="38"/>
      <c r="AF67" s="38"/>
      <c r="AG67" s="38"/>
      <c r="AH67" s="168">
        <f t="shared" si="8"/>
        <v>0</v>
      </c>
      <c r="AI67" s="171">
        <f t="shared" si="9"/>
        <v>0</v>
      </c>
    </row>
    <row r="68" spans="1:35" x14ac:dyDescent="0.25">
      <c r="A68" s="67">
        <v>56</v>
      </c>
      <c r="B68" s="19" t="s">
        <v>53</v>
      </c>
      <c r="C68" s="20" t="s">
        <v>12</v>
      </c>
      <c r="D68" s="38"/>
      <c r="E68" s="144"/>
      <c r="F68" s="38"/>
      <c r="G68" s="144"/>
      <c r="H68" s="38"/>
      <c r="I68" s="38"/>
      <c r="J68" s="38">
        <f t="shared" si="10"/>
        <v>0</v>
      </c>
      <c r="K68" s="38">
        <f t="shared" si="11"/>
        <v>0</v>
      </c>
      <c r="L68" s="352">
        <f t="shared" si="2"/>
        <v>0</v>
      </c>
      <c r="M68" s="38"/>
      <c r="N68" s="144"/>
      <c r="O68" s="38"/>
      <c r="P68" s="144"/>
      <c r="Q68" s="38"/>
      <c r="R68" s="38"/>
      <c r="S68" s="38"/>
      <c r="T68" s="38">
        <f t="shared" si="3"/>
        <v>0</v>
      </c>
      <c r="U68" s="38">
        <f t="shared" si="4"/>
        <v>0</v>
      </c>
      <c r="V68" s="38"/>
      <c r="W68" s="166">
        <f t="shared" si="5"/>
        <v>0</v>
      </c>
      <c r="X68" s="38"/>
      <c r="Y68" s="38"/>
      <c r="Z68" s="206">
        <f t="shared" si="6"/>
        <v>0</v>
      </c>
      <c r="AA68" s="38"/>
      <c r="AB68" s="38"/>
      <c r="AC68" s="38"/>
      <c r="AD68" s="370">
        <f t="shared" si="7"/>
        <v>0</v>
      </c>
      <c r="AE68" s="38"/>
      <c r="AF68" s="38"/>
      <c r="AG68" s="38"/>
      <c r="AH68" s="168">
        <f t="shared" si="8"/>
        <v>0</v>
      </c>
      <c r="AI68" s="171">
        <f t="shared" si="9"/>
        <v>0</v>
      </c>
    </row>
    <row r="69" spans="1:35" x14ac:dyDescent="0.25">
      <c r="A69" s="67">
        <v>57</v>
      </c>
      <c r="B69" s="16" t="s">
        <v>54</v>
      </c>
      <c r="C69" s="17" t="s">
        <v>12</v>
      </c>
      <c r="D69" s="38"/>
      <c r="E69" s="144"/>
      <c r="F69" s="38"/>
      <c r="G69" s="144"/>
      <c r="H69" s="38"/>
      <c r="I69" s="38"/>
      <c r="J69" s="38">
        <f t="shared" si="10"/>
        <v>0</v>
      </c>
      <c r="K69" s="38">
        <f t="shared" si="11"/>
        <v>0</v>
      </c>
      <c r="L69" s="352">
        <f t="shared" si="2"/>
        <v>0</v>
      </c>
      <c r="M69" s="38"/>
      <c r="N69" s="144"/>
      <c r="O69" s="38"/>
      <c r="P69" s="144"/>
      <c r="Q69" s="38"/>
      <c r="R69" s="38"/>
      <c r="S69" s="38"/>
      <c r="T69" s="38">
        <f t="shared" si="3"/>
        <v>0</v>
      </c>
      <c r="U69" s="38">
        <f t="shared" si="4"/>
        <v>0</v>
      </c>
      <c r="V69" s="38"/>
      <c r="W69" s="166">
        <f t="shared" si="5"/>
        <v>0</v>
      </c>
      <c r="X69" s="38"/>
      <c r="Y69" s="38"/>
      <c r="Z69" s="206">
        <f t="shared" si="6"/>
        <v>0</v>
      </c>
      <c r="AA69" s="38"/>
      <c r="AB69" s="38"/>
      <c r="AC69" s="38"/>
      <c r="AD69" s="370">
        <f t="shared" si="7"/>
        <v>0</v>
      </c>
      <c r="AE69" s="38"/>
      <c r="AF69" s="38"/>
      <c r="AG69" s="38"/>
      <c r="AH69" s="168">
        <f t="shared" si="8"/>
        <v>0</v>
      </c>
      <c r="AI69" s="171">
        <f t="shared" si="9"/>
        <v>0</v>
      </c>
    </row>
    <row r="70" spans="1:35" x14ac:dyDescent="0.25">
      <c r="A70" s="67">
        <v>58</v>
      </c>
      <c r="B70" s="16" t="s">
        <v>55</v>
      </c>
      <c r="C70" s="17" t="s">
        <v>12</v>
      </c>
      <c r="D70" s="38"/>
      <c r="E70" s="144"/>
      <c r="F70" s="38"/>
      <c r="G70" s="144"/>
      <c r="H70" s="38"/>
      <c r="I70" s="38"/>
      <c r="J70" s="38">
        <f t="shared" si="10"/>
        <v>0</v>
      </c>
      <c r="K70" s="38">
        <f t="shared" si="11"/>
        <v>0</v>
      </c>
      <c r="L70" s="352">
        <f t="shared" si="2"/>
        <v>0</v>
      </c>
      <c r="M70" s="38"/>
      <c r="N70" s="144"/>
      <c r="O70" s="38"/>
      <c r="P70" s="144"/>
      <c r="Q70" s="38"/>
      <c r="R70" s="38"/>
      <c r="S70" s="38"/>
      <c r="T70" s="38">
        <f t="shared" si="3"/>
        <v>0</v>
      </c>
      <c r="U70" s="38">
        <f t="shared" si="4"/>
        <v>0</v>
      </c>
      <c r="V70" s="38"/>
      <c r="W70" s="166">
        <f t="shared" si="5"/>
        <v>0</v>
      </c>
      <c r="X70" s="38"/>
      <c r="Y70" s="38"/>
      <c r="Z70" s="206">
        <f t="shared" si="6"/>
        <v>0</v>
      </c>
      <c r="AA70" s="38"/>
      <c r="AB70" s="38"/>
      <c r="AC70" s="38"/>
      <c r="AD70" s="370">
        <f t="shared" si="7"/>
        <v>0</v>
      </c>
      <c r="AE70" s="38"/>
      <c r="AF70" s="38"/>
      <c r="AG70" s="38"/>
      <c r="AH70" s="168">
        <f t="shared" si="8"/>
        <v>0</v>
      </c>
      <c r="AI70" s="171">
        <f t="shared" si="9"/>
        <v>0</v>
      </c>
    </row>
    <row r="71" spans="1:35" x14ac:dyDescent="0.25">
      <c r="A71" s="67">
        <v>59</v>
      </c>
      <c r="B71" s="16" t="s">
        <v>56</v>
      </c>
      <c r="C71" s="17" t="s">
        <v>12</v>
      </c>
      <c r="D71" s="38"/>
      <c r="E71" s="144"/>
      <c r="F71" s="38"/>
      <c r="G71" s="144"/>
      <c r="H71" s="38"/>
      <c r="I71" s="38"/>
      <c r="J71" s="38">
        <f t="shared" ref="J71:J102" si="12">(D71+E71+H71+I71)*$J$5</f>
        <v>0</v>
      </c>
      <c r="K71" s="38">
        <f t="shared" ref="K71:K102" si="13">(D71+F71+G71+H71+I71)*$K$5</f>
        <v>0</v>
      </c>
      <c r="L71" s="352">
        <f t="shared" si="2"/>
        <v>0</v>
      </c>
      <c r="M71" s="38"/>
      <c r="N71" s="144"/>
      <c r="O71" s="38"/>
      <c r="P71" s="144"/>
      <c r="Q71" s="38"/>
      <c r="R71" s="38"/>
      <c r="S71" s="38"/>
      <c r="T71" s="38">
        <f t="shared" si="3"/>
        <v>0</v>
      </c>
      <c r="U71" s="38">
        <f t="shared" si="4"/>
        <v>0</v>
      </c>
      <c r="V71" s="38"/>
      <c r="W71" s="166">
        <f t="shared" si="5"/>
        <v>0</v>
      </c>
      <c r="X71" s="38"/>
      <c r="Y71" s="38"/>
      <c r="Z71" s="206">
        <f t="shared" si="6"/>
        <v>0</v>
      </c>
      <c r="AA71" s="38"/>
      <c r="AB71" s="38"/>
      <c r="AC71" s="38"/>
      <c r="AD71" s="370">
        <f t="shared" si="7"/>
        <v>0</v>
      </c>
      <c r="AE71" s="38"/>
      <c r="AF71" s="38"/>
      <c r="AG71" s="38"/>
      <c r="AH71" s="168">
        <f t="shared" si="8"/>
        <v>0</v>
      </c>
      <c r="AI71" s="171">
        <f t="shared" si="9"/>
        <v>0</v>
      </c>
    </row>
    <row r="72" spans="1:35" x14ac:dyDescent="0.25">
      <c r="A72" s="67">
        <v>60</v>
      </c>
      <c r="B72" s="47" t="s">
        <v>109</v>
      </c>
      <c r="C72" s="55" t="s">
        <v>12</v>
      </c>
      <c r="D72" s="38"/>
      <c r="E72" s="144"/>
      <c r="F72" s="38"/>
      <c r="G72" s="144"/>
      <c r="H72" s="38"/>
      <c r="I72" s="38"/>
      <c r="J72" s="38">
        <f t="shared" si="12"/>
        <v>0</v>
      </c>
      <c r="K72" s="38">
        <f t="shared" si="13"/>
        <v>0</v>
      </c>
      <c r="L72" s="352">
        <f t="shared" ref="L72:L135" si="14">(I72+H72+G72+F72+E72+D72)*$L$5</f>
        <v>0</v>
      </c>
      <c r="M72" s="38"/>
      <c r="N72" s="144"/>
      <c r="O72" s="38"/>
      <c r="P72" s="144"/>
      <c r="Q72" s="38"/>
      <c r="R72" s="38"/>
      <c r="S72" s="38"/>
      <c r="T72" s="38">
        <f t="shared" ref="T72:T135" si="15">(N72+O72+P72+Q72+R72)*$T$5</f>
        <v>0</v>
      </c>
      <c r="U72" s="38">
        <f t="shared" ref="U72:U135" si="16">(O72+P72+Q72+S72+N72)*$U$5</f>
        <v>0</v>
      </c>
      <c r="V72" s="38"/>
      <c r="W72" s="166">
        <f t="shared" ref="W72:W135" si="17">T72+U72+V72</f>
        <v>0</v>
      </c>
      <c r="X72" s="38"/>
      <c r="Y72" s="38"/>
      <c r="Z72" s="206">
        <f t="shared" ref="Z72:Z135" si="18">(Y72+X72)*$Z$5</f>
        <v>0</v>
      </c>
      <c r="AA72" s="38"/>
      <c r="AB72" s="38"/>
      <c r="AC72" s="38"/>
      <c r="AD72" s="370">
        <f t="shared" ref="AD72:AD135" si="19">(AB72+AA72+AC72)*$AD$5</f>
        <v>0</v>
      </c>
      <c r="AE72" s="38"/>
      <c r="AF72" s="38"/>
      <c r="AG72" s="38"/>
      <c r="AH72" s="168">
        <f t="shared" ref="AH72:AH135" si="20">(AF72+AE72+AG72)*$AH$5</f>
        <v>0</v>
      </c>
      <c r="AI72" s="171">
        <f t="shared" ref="AI72:AI135" si="21">L72+W72+Z72+AD72+AH72</f>
        <v>0</v>
      </c>
    </row>
    <row r="73" spans="1:35" x14ac:dyDescent="0.25">
      <c r="A73" s="15"/>
      <c r="B73" s="269" t="s">
        <v>198</v>
      </c>
      <c r="C73" s="7"/>
      <c r="D73" s="38"/>
      <c r="E73" s="144"/>
      <c r="F73" s="38"/>
      <c r="G73" s="144"/>
      <c r="H73" s="38"/>
      <c r="I73" s="38"/>
      <c r="J73" s="38">
        <f t="shared" si="12"/>
        <v>0</v>
      </c>
      <c r="K73" s="38">
        <f t="shared" si="13"/>
        <v>0</v>
      </c>
      <c r="L73" s="352">
        <f t="shared" si="14"/>
        <v>0</v>
      </c>
      <c r="M73" s="38"/>
      <c r="N73" s="144"/>
      <c r="O73" s="38"/>
      <c r="P73" s="144"/>
      <c r="Q73" s="38"/>
      <c r="R73" s="38"/>
      <c r="S73" s="38"/>
      <c r="T73" s="38">
        <f t="shared" si="15"/>
        <v>0</v>
      </c>
      <c r="U73" s="38">
        <f t="shared" si="16"/>
        <v>0</v>
      </c>
      <c r="V73" s="38"/>
      <c r="W73" s="166">
        <f t="shared" si="17"/>
        <v>0</v>
      </c>
      <c r="X73" s="38"/>
      <c r="Y73" s="38"/>
      <c r="Z73" s="206">
        <f t="shared" si="18"/>
        <v>0</v>
      </c>
      <c r="AA73" s="38"/>
      <c r="AB73" s="38"/>
      <c r="AC73" s="38"/>
      <c r="AD73" s="370">
        <f t="shared" si="19"/>
        <v>0</v>
      </c>
      <c r="AE73" s="38"/>
      <c r="AF73" s="38"/>
      <c r="AG73" s="38"/>
      <c r="AH73" s="168">
        <f t="shared" si="20"/>
        <v>0</v>
      </c>
      <c r="AI73" s="171">
        <f t="shared" si="21"/>
        <v>0</v>
      </c>
    </row>
    <row r="74" spans="1:35" x14ac:dyDescent="0.25">
      <c r="A74" s="15">
        <v>61</v>
      </c>
      <c r="B74" s="16" t="s">
        <v>57</v>
      </c>
      <c r="C74" s="17" t="s">
        <v>12</v>
      </c>
      <c r="D74" s="38"/>
      <c r="E74" s="144"/>
      <c r="F74" s="38"/>
      <c r="G74" s="144"/>
      <c r="H74" s="38">
        <v>1E-3</v>
      </c>
      <c r="I74" s="38"/>
      <c r="J74" s="38">
        <f t="shared" si="12"/>
        <v>0</v>
      </c>
      <c r="K74" s="38">
        <f t="shared" si="13"/>
        <v>0</v>
      </c>
      <c r="L74" s="352">
        <f t="shared" si="14"/>
        <v>1E-3</v>
      </c>
      <c r="M74" s="38"/>
      <c r="N74" s="144"/>
      <c r="O74" s="38"/>
      <c r="P74" s="144"/>
      <c r="Q74" s="38">
        <v>1E-3</v>
      </c>
      <c r="R74" s="38"/>
      <c r="S74" s="38"/>
      <c r="T74" s="38">
        <f t="shared" si="15"/>
        <v>0</v>
      </c>
      <c r="U74" s="38">
        <f t="shared" si="16"/>
        <v>0</v>
      </c>
      <c r="V74" s="38"/>
      <c r="W74" s="166">
        <f t="shared" si="17"/>
        <v>0</v>
      </c>
      <c r="X74" s="38"/>
      <c r="Y74" s="206">
        <v>5.0000000000000001E-3</v>
      </c>
      <c r="Z74" s="206">
        <f t="shared" si="18"/>
        <v>5.0000000000000001E-3</v>
      </c>
      <c r="AA74" s="38"/>
      <c r="AB74" s="38"/>
      <c r="AC74" s="38"/>
      <c r="AD74" s="370">
        <f t="shared" si="19"/>
        <v>0</v>
      </c>
      <c r="AE74" s="38"/>
      <c r="AF74" s="38"/>
      <c r="AG74" s="38"/>
      <c r="AH74" s="168">
        <f t="shared" si="20"/>
        <v>0</v>
      </c>
      <c r="AI74" s="171">
        <f t="shared" si="21"/>
        <v>6.0000000000000001E-3</v>
      </c>
    </row>
    <row r="75" spans="1:35" x14ac:dyDescent="0.25">
      <c r="A75" s="15">
        <v>62</v>
      </c>
      <c r="B75" s="16" t="s">
        <v>58</v>
      </c>
      <c r="C75" s="17" t="s">
        <v>12</v>
      </c>
      <c r="D75" s="38"/>
      <c r="E75" s="144"/>
      <c r="F75" s="38"/>
      <c r="G75" s="144"/>
      <c r="H75" s="38"/>
      <c r="I75" s="38"/>
      <c r="J75" s="38">
        <f t="shared" si="12"/>
        <v>0</v>
      </c>
      <c r="K75" s="38">
        <f t="shared" si="13"/>
        <v>0</v>
      </c>
      <c r="L75" s="352">
        <f t="shared" si="14"/>
        <v>0</v>
      </c>
      <c r="M75" s="38"/>
      <c r="N75" s="144"/>
      <c r="O75" s="38"/>
      <c r="P75" s="144"/>
      <c r="Q75" s="38"/>
      <c r="R75" s="38"/>
      <c r="S75" s="38"/>
      <c r="T75" s="38">
        <f t="shared" si="15"/>
        <v>0</v>
      </c>
      <c r="U75" s="38">
        <f t="shared" si="16"/>
        <v>0</v>
      </c>
      <c r="V75" s="38"/>
      <c r="W75" s="166">
        <f>T75+U75+V75</f>
        <v>0</v>
      </c>
      <c r="X75" s="38"/>
      <c r="Y75" s="38"/>
      <c r="Z75" s="206">
        <f t="shared" si="18"/>
        <v>0</v>
      </c>
      <c r="AA75" s="38"/>
      <c r="AB75" s="38"/>
      <c r="AC75" s="38"/>
      <c r="AD75" s="370">
        <f t="shared" si="19"/>
        <v>0</v>
      </c>
      <c r="AE75" s="38"/>
      <c r="AF75" s="38"/>
      <c r="AG75" s="38"/>
      <c r="AH75" s="168">
        <f t="shared" si="20"/>
        <v>0</v>
      </c>
      <c r="AI75" s="171">
        <f t="shared" si="21"/>
        <v>0</v>
      </c>
    </row>
    <row r="76" spans="1:35" x14ac:dyDescent="0.25">
      <c r="A76" s="15">
        <v>63</v>
      </c>
      <c r="B76" s="16" t="s">
        <v>59</v>
      </c>
      <c r="C76" s="17" t="s">
        <v>12</v>
      </c>
      <c r="D76" s="38"/>
      <c r="E76" s="144"/>
      <c r="F76" s="38"/>
      <c r="G76" s="144"/>
      <c r="H76" s="38"/>
      <c r="I76" s="38"/>
      <c r="J76" s="38">
        <f t="shared" si="12"/>
        <v>0</v>
      </c>
      <c r="K76" s="38">
        <f t="shared" si="13"/>
        <v>0</v>
      </c>
      <c r="L76" s="352">
        <f t="shared" si="14"/>
        <v>0</v>
      </c>
      <c r="M76" s="38"/>
      <c r="N76" s="144"/>
      <c r="O76" s="38"/>
      <c r="P76" s="144"/>
      <c r="Q76" s="38"/>
      <c r="R76" s="38"/>
      <c r="S76" s="38"/>
      <c r="T76" s="38">
        <f t="shared" si="15"/>
        <v>0</v>
      </c>
      <c r="U76" s="38">
        <f t="shared" si="16"/>
        <v>0</v>
      </c>
      <c r="V76" s="38"/>
      <c r="W76" s="166">
        <f t="shared" si="17"/>
        <v>0</v>
      </c>
      <c r="X76" s="38"/>
      <c r="Y76" s="38"/>
      <c r="Z76" s="206">
        <f t="shared" si="18"/>
        <v>0</v>
      </c>
      <c r="AA76" s="38"/>
      <c r="AB76" s="38"/>
      <c r="AC76" s="38"/>
      <c r="AD76" s="370">
        <f t="shared" si="19"/>
        <v>0</v>
      </c>
      <c r="AE76" s="38"/>
      <c r="AF76" s="38"/>
      <c r="AG76" s="38"/>
      <c r="AH76" s="168">
        <f t="shared" si="20"/>
        <v>0</v>
      </c>
      <c r="AI76" s="171">
        <f t="shared" si="21"/>
        <v>0</v>
      </c>
    </row>
    <row r="77" spans="1:35" x14ac:dyDescent="0.25">
      <c r="A77" s="15">
        <v>64</v>
      </c>
      <c r="B77" s="16" t="s">
        <v>60</v>
      </c>
      <c r="C77" s="17" t="s">
        <v>12</v>
      </c>
      <c r="D77" s="38"/>
      <c r="E77" s="144"/>
      <c r="F77" s="38"/>
      <c r="G77" s="144"/>
      <c r="H77" s="38"/>
      <c r="I77" s="38"/>
      <c r="J77" s="38">
        <f t="shared" si="12"/>
        <v>0</v>
      </c>
      <c r="K77" s="38">
        <f t="shared" si="13"/>
        <v>0</v>
      </c>
      <c r="L77" s="352">
        <f t="shared" si="14"/>
        <v>0</v>
      </c>
      <c r="M77" s="38"/>
      <c r="N77" s="144"/>
      <c r="O77" s="38"/>
      <c r="P77" s="144"/>
      <c r="Q77" s="38"/>
      <c r="R77" s="38"/>
      <c r="S77" s="38"/>
      <c r="T77" s="38">
        <f t="shared" si="15"/>
        <v>0</v>
      </c>
      <c r="U77" s="38">
        <f t="shared" si="16"/>
        <v>0</v>
      </c>
      <c r="V77" s="38"/>
      <c r="W77" s="166">
        <f t="shared" si="17"/>
        <v>0</v>
      </c>
      <c r="X77" s="38"/>
      <c r="Y77" s="38"/>
      <c r="Z77" s="206">
        <f t="shared" si="18"/>
        <v>0</v>
      </c>
      <c r="AA77" s="38"/>
      <c r="AB77" s="38"/>
      <c r="AC77" s="38"/>
      <c r="AD77" s="370">
        <f t="shared" si="19"/>
        <v>0</v>
      </c>
      <c r="AE77" s="38"/>
      <c r="AF77" s="38"/>
      <c r="AG77" s="38"/>
      <c r="AH77" s="168">
        <f t="shared" si="20"/>
        <v>0</v>
      </c>
      <c r="AI77" s="171">
        <f t="shared" si="21"/>
        <v>0</v>
      </c>
    </row>
    <row r="78" spans="1:35" x14ac:dyDescent="0.25">
      <c r="A78" s="15">
        <v>65</v>
      </c>
      <c r="B78" s="16" t="s">
        <v>195</v>
      </c>
      <c r="C78" s="17" t="s">
        <v>12</v>
      </c>
      <c r="D78" s="38"/>
      <c r="E78" s="144"/>
      <c r="F78" s="38"/>
      <c r="G78" s="144"/>
      <c r="H78" s="38"/>
      <c r="I78" s="38"/>
      <c r="J78" s="38">
        <f t="shared" si="12"/>
        <v>0</v>
      </c>
      <c r="K78" s="38">
        <f t="shared" si="13"/>
        <v>0</v>
      </c>
      <c r="L78" s="352">
        <f t="shared" si="14"/>
        <v>0</v>
      </c>
      <c r="M78" s="38"/>
      <c r="N78" s="144"/>
      <c r="O78" s="38"/>
      <c r="P78" s="144"/>
      <c r="Q78" s="38"/>
      <c r="R78" s="38"/>
      <c r="S78" s="38"/>
      <c r="T78" s="38">
        <f t="shared" si="15"/>
        <v>0</v>
      </c>
      <c r="U78" s="38">
        <f t="shared" si="16"/>
        <v>0</v>
      </c>
      <c r="V78" s="38"/>
      <c r="W78" s="166">
        <f t="shared" si="17"/>
        <v>0</v>
      </c>
      <c r="X78" s="38"/>
      <c r="Y78" s="38"/>
      <c r="Z78" s="206">
        <f t="shared" si="18"/>
        <v>0</v>
      </c>
      <c r="AA78" s="38"/>
      <c r="AB78" s="38"/>
      <c r="AC78" s="38"/>
      <c r="AD78" s="370">
        <f t="shared" si="19"/>
        <v>0</v>
      </c>
      <c r="AE78" s="38"/>
      <c r="AF78" s="38"/>
      <c r="AG78" s="38"/>
      <c r="AH78" s="168">
        <f t="shared" si="20"/>
        <v>0</v>
      </c>
      <c r="AI78" s="171">
        <f t="shared" si="21"/>
        <v>0</v>
      </c>
    </row>
    <row r="79" spans="1:35" x14ac:dyDescent="0.25">
      <c r="A79" s="15"/>
      <c r="B79" s="269" t="s">
        <v>196</v>
      </c>
      <c r="C79" s="7"/>
      <c r="D79" s="38"/>
      <c r="E79" s="144"/>
      <c r="F79" s="38"/>
      <c r="G79" s="144"/>
      <c r="H79" s="38"/>
      <c r="I79" s="38"/>
      <c r="J79" s="38">
        <f t="shared" si="12"/>
        <v>0</v>
      </c>
      <c r="K79" s="38">
        <f t="shared" si="13"/>
        <v>0</v>
      </c>
      <c r="L79" s="352">
        <f t="shared" si="14"/>
        <v>0</v>
      </c>
      <c r="M79" s="38"/>
      <c r="N79" s="144"/>
      <c r="O79" s="38"/>
      <c r="P79" s="144"/>
      <c r="Q79" s="38"/>
      <c r="R79" s="38"/>
      <c r="S79" s="38"/>
      <c r="T79" s="38">
        <f t="shared" si="15"/>
        <v>0</v>
      </c>
      <c r="U79" s="38">
        <f t="shared" si="16"/>
        <v>0</v>
      </c>
      <c r="V79" s="38"/>
      <c r="W79" s="166">
        <f t="shared" si="17"/>
        <v>0</v>
      </c>
      <c r="X79" s="38"/>
      <c r="Y79" s="38"/>
      <c r="Z79" s="206">
        <f t="shared" si="18"/>
        <v>0</v>
      </c>
      <c r="AA79" s="38"/>
      <c r="AB79" s="38"/>
      <c r="AC79" s="38"/>
      <c r="AD79" s="370">
        <f t="shared" si="19"/>
        <v>0</v>
      </c>
      <c r="AE79" s="38"/>
      <c r="AF79" s="38"/>
      <c r="AG79" s="38"/>
      <c r="AH79" s="168">
        <f t="shared" si="20"/>
        <v>0</v>
      </c>
      <c r="AI79" s="171">
        <f t="shared" si="21"/>
        <v>0</v>
      </c>
    </row>
    <row r="80" spans="1:35" x14ac:dyDescent="0.25">
      <c r="A80" s="15">
        <v>66</v>
      </c>
      <c r="B80" s="19" t="s">
        <v>66</v>
      </c>
      <c r="C80" s="20" t="s">
        <v>12</v>
      </c>
      <c r="D80" s="38"/>
      <c r="E80" s="144"/>
      <c r="F80" s="38"/>
      <c r="G80" s="144"/>
      <c r="H80" s="38"/>
      <c r="I80" s="38"/>
      <c r="J80" s="38">
        <f t="shared" si="12"/>
        <v>0</v>
      </c>
      <c r="K80" s="38">
        <f t="shared" si="13"/>
        <v>0</v>
      </c>
      <c r="L80" s="352">
        <f t="shared" si="14"/>
        <v>0</v>
      </c>
      <c r="M80" s="38"/>
      <c r="N80" s="144"/>
      <c r="O80" s="38"/>
      <c r="P80" s="144"/>
      <c r="Q80" s="38"/>
      <c r="R80" s="38"/>
      <c r="S80" s="38"/>
      <c r="T80" s="38">
        <f t="shared" si="15"/>
        <v>0</v>
      </c>
      <c r="U80" s="38">
        <f t="shared" si="16"/>
        <v>0</v>
      </c>
      <c r="V80" s="38"/>
      <c r="W80" s="166">
        <f t="shared" si="17"/>
        <v>0</v>
      </c>
      <c r="X80" s="38"/>
      <c r="Y80" s="38"/>
      <c r="Z80" s="206">
        <f t="shared" si="18"/>
        <v>0</v>
      </c>
      <c r="AA80" s="38"/>
      <c r="AB80" s="38"/>
      <c r="AC80" s="38"/>
      <c r="AD80" s="370">
        <f t="shared" si="19"/>
        <v>0</v>
      </c>
      <c r="AE80" s="38"/>
      <c r="AF80" s="447">
        <v>2.0400000000000001E-2</v>
      </c>
      <c r="AG80" s="38"/>
      <c r="AH80" s="168">
        <f t="shared" si="20"/>
        <v>2.0400000000000001E-2</v>
      </c>
      <c r="AI80" s="171">
        <f t="shared" si="21"/>
        <v>2.0400000000000001E-2</v>
      </c>
    </row>
    <row r="81" spans="1:35" x14ac:dyDescent="0.25">
      <c r="A81" s="15">
        <v>67</v>
      </c>
      <c r="B81" s="19" t="s">
        <v>67</v>
      </c>
      <c r="C81" s="20" t="s">
        <v>12</v>
      </c>
      <c r="D81" s="38"/>
      <c r="E81" s="144"/>
      <c r="F81" s="38"/>
      <c r="G81" s="144"/>
      <c r="H81" s="38"/>
      <c r="I81" s="38"/>
      <c r="J81" s="38">
        <f t="shared" si="12"/>
        <v>0</v>
      </c>
      <c r="K81" s="38">
        <f t="shared" si="13"/>
        <v>0</v>
      </c>
      <c r="L81" s="352">
        <f t="shared" si="14"/>
        <v>0</v>
      </c>
      <c r="M81" s="38"/>
      <c r="N81" s="144"/>
      <c r="O81" s="38"/>
      <c r="P81" s="144"/>
      <c r="Q81" s="38"/>
      <c r="R81" s="38"/>
      <c r="S81" s="38"/>
      <c r="T81" s="38">
        <f t="shared" si="15"/>
        <v>0</v>
      </c>
      <c r="U81" s="38">
        <f t="shared" si="16"/>
        <v>0</v>
      </c>
      <c r="V81" s="38"/>
      <c r="W81" s="166">
        <f t="shared" si="17"/>
        <v>0</v>
      </c>
      <c r="X81" s="38"/>
      <c r="Y81" s="38"/>
      <c r="Z81" s="206">
        <f t="shared" si="18"/>
        <v>0</v>
      </c>
      <c r="AA81" s="38"/>
      <c r="AB81" s="38"/>
      <c r="AC81" s="38"/>
      <c r="AD81" s="370">
        <f t="shared" si="19"/>
        <v>0</v>
      </c>
      <c r="AE81" s="38"/>
      <c r="AF81" s="38"/>
      <c r="AG81" s="38"/>
      <c r="AH81" s="168">
        <f t="shared" si="20"/>
        <v>0</v>
      </c>
      <c r="AI81" s="171">
        <f t="shared" si="21"/>
        <v>0</v>
      </c>
    </row>
    <row r="82" spans="1:35" x14ac:dyDescent="0.25">
      <c r="A82" s="15">
        <v>68</v>
      </c>
      <c r="B82" s="19" t="s">
        <v>68</v>
      </c>
      <c r="C82" s="20" t="s">
        <v>12</v>
      </c>
      <c r="D82" s="38"/>
      <c r="E82" s="144"/>
      <c r="F82" s="38"/>
      <c r="G82" s="144"/>
      <c r="H82" s="38"/>
      <c r="I82" s="38"/>
      <c r="J82" s="38">
        <f t="shared" si="12"/>
        <v>0</v>
      </c>
      <c r="K82" s="38">
        <f t="shared" si="13"/>
        <v>0</v>
      </c>
      <c r="L82" s="352">
        <f t="shared" si="14"/>
        <v>0</v>
      </c>
      <c r="M82" s="38"/>
      <c r="N82" s="144"/>
      <c r="O82" s="38"/>
      <c r="P82" s="144"/>
      <c r="Q82" s="38"/>
      <c r="R82" s="38"/>
      <c r="S82" s="38"/>
      <c r="T82" s="38">
        <f t="shared" si="15"/>
        <v>0</v>
      </c>
      <c r="U82" s="38">
        <f t="shared" si="16"/>
        <v>0</v>
      </c>
      <c r="V82" s="38"/>
      <c r="W82" s="166">
        <f t="shared" si="17"/>
        <v>0</v>
      </c>
      <c r="X82" s="38"/>
      <c r="Y82" s="38"/>
      <c r="Z82" s="206">
        <f t="shared" si="18"/>
        <v>0</v>
      </c>
      <c r="AA82" s="38"/>
      <c r="AB82" s="38"/>
      <c r="AC82" s="38"/>
      <c r="AD82" s="370">
        <f t="shared" si="19"/>
        <v>0</v>
      </c>
      <c r="AE82" s="38"/>
      <c r="AF82" s="38"/>
      <c r="AG82" s="38"/>
      <c r="AH82" s="168">
        <f t="shared" si="20"/>
        <v>0</v>
      </c>
      <c r="AI82" s="171">
        <f t="shared" si="21"/>
        <v>0</v>
      </c>
    </row>
    <row r="83" spans="1:35" x14ac:dyDescent="0.25">
      <c r="A83" s="15">
        <v>69</v>
      </c>
      <c r="B83" s="16" t="s">
        <v>69</v>
      </c>
      <c r="C83" s="17" t="s">
        <v>12</v>
      </c>
      <c r="D83" s="38"/>
      <c r="E83" s="144"/>
      <c r="F83" s="38"/>
      <c r="G83" s="144"/>
      <c r="H83" s="38"/>
      <c r="I83" s="38"/>
      <c r="J83" s="38">
        <f t="shared" si="12"/>
        <v>0</v>
      </c>
      <c r="K83" s="38">
        <f t="shared" si="13"/>
        <v>0</v>
      </c>
      <c r="L83" s="352">
        <f t="shared" si="14"/>
        <v>0</v>
      </c>
      <c r="M83" s="38"/>
      <c r="N83" s="144"/>
      <c r="O83" s="38"/>
      <c r="P83" s="144"/>
      <c r="Q83" s="38"/>
      <c r="R83" s="38"/>
      <c r="S83" s="38"/>
      <c r="T83" s="38">
        <f t="shared" si="15"/>
        <v>0</v>
      </c>
      <c r="U83" s="38">
        <f t="shared" si="16"/>
        <v>0</v>
      </c>
      <c r="V83" s="38"/>
      <c r="W83" s="166">
        <f t="shared" si="17"/>
        <v>0</v>
      </c>
      <c r="X83" s="38"/>
      <c r="Y83" s="38"/>
      <c r="Z83" s="206">
        <f t="shared" si="18"/>
        <v>0</v>
      </c>
      <c r="AA83" s="38"/>
      <c r="AB83" s="38">
        <v>2.0400000000000001E-2</v>
      </c>
      <c r="AC83" s="38"/>
      <c r="AD83" s="370">
        <f t="shared" si="19"/>
        <v>0</v>
      </c>
      <c r="AE83" s="38"/>
      <c r="AF83" s="38"/>
      <c r="AG83" s="38"/>
      <c r="AH83" s="168">
        <f t="shared" si="20"/>
        <v>0</v>
      </c>
      <c r="AI83" s="171">
        <f t="shared" si="21"/>
        <v>0</v>
      </c>
    </row>
    <row r="84" spans="1:35" x14ac:dyDescent="0.25">
      <c r="A84" s="15">
        <v>70</v>
      </c>
      <c r="B84" s="16" t="s">
        <v>70</v>
      </c>
      <c r="C84" s="17" t="s">
        <v>12</v>
      </c>
      <c r="D84" s="38"/>
      <c r="E84" s="144"/>
      <c r="F84" s="38"/>
      <c r="G84" s="144"/>
      <c r="H84" s="38"/>
      <c r="I84" s="38"/>
      <c r="J84" s="38">
        <f t="shared" si="12"/>
        <v>0</v>
      </c>
      <c r="K84" s="38">
        <f t="shared" si="13"/>
        <v>0</v>
      </c>
      <c r="L84" s="352">
        <f t="shared" si="14"/>
        <v>0</v>
      </c>
      <c r="M84" s="38"/>
      <c r="N84" s="144"/>
      <c r="O84" s="38"/>
      <c r="P84" s="144"/>
      <c r="Q84" s="38"/>
      <c r="R84" s="38"/>
      <c r="S84" s="38"/>
      <c r="T84" s="38">
        <f t="shared" si="15"/>
        <v>0</v>
      </c>
      <c r="U84" s="38">
        <f t="shared" si="16"/>
        <v>0</v>
      </c>
      <c r="V84" s="38"/>
      <c r="W84" s="166">
        <f t="shared" si="17"/>
        <v>0</v>
      </c>
      <c r="X84" s="38"/>
      <c r="Y84" s="38"/>
      <c r="Z84" s="206">
        <f t="shared" si="18"/>
        <v>0</v>
      </c>
      <c r="AA84" s="38"/>
      <c r="AB84" s="38"/>
      <c r="AC84" s="38"/>
      <c r="AD84" s="370">
        <f t="shared" si="19"/>
        <v>0</v>
      </c>
      <c r="AE84" s="38"/>
      <c r="AF84" s="38"/>
      <c r="AG84" s="38"/>
      <c r="AH84" s="168">
        <f t="shared" si="20"/>
        <v>0</v>
      </c>
      <c r="AI84" s="171">
        <f t="shared" si="21"/>
        <v>0</v>
      </c>
    </row>
    <row r="85" spans="1:35" x14ac:dyDescent="0.25">
      <c r="A85" s="15">
        <v>71</v>
      </c>
      <c r="B85" s="22" t="s">
        <v>103</v>
      </c>
      <c r="C85" s="17" t="s">
        <v>12</v>
      </c>
      <c r="D85" s="38"/>
      <c r="E85" s="144"/>
      <c r="F85" s="38"/>
      <c r="G85" s="144"/>
      <c r="H85" s="38"/>
      <c r="I85" s="38"/>
      <c r="J85" s="38">
        <f t="shared" si="12"/>
        <v>0</v>
      </c>
      <c r="K85" s="38">
        <f t="shared" si="13"/>
        <v>0</v>
      </c>
      <c r="L85" s="352">
        <f t="shared" si="14"/>
        <v>0</v>
      </c>
      <c r="M85" s="38"/>
      <c r="N85" s="144"/>
      <c r="O85" s="38"/>
      <c r="P85" s="144"/>
      <c r="Q85" s="38"/>
      <c r="R85" s="38"/>
      <c r="S85" s="38"/>
      <c r="T85" s="38">
        <f t="shared" si="15"/>
        <v>0</v>
      </c>
      <c r="U85" s="38">
        <f t="shared" si="16"/>
        <v>0</v>
      </c>
      <c r="V85" s="38"/>
      <c r="W85" s="166">
        <f t="shared" si="17"/>
        <v>0</v>
      </c>
      <c r="X85" s="38"/>
      <c r="Y85" s="38"/>
      <c r="Z85" s="206">
        <f t="shared" si="18"/>
        <v>0</v>
      </c>
      <c r="AA85" s="38"/>
      <c r="AB85" s="38"/>
      <c r="AC85" s="38"/>
      <c r="AD85" s="370">
        <f t="shared" si="19"/>
        <v>0</v>
      </c>
      <c r="AE85" s="38"/>
      <c r="AF85" s="38"/>
      <c r="AG85" s="38"/>
      <c r="AH85" s="168">
        <f t="shared" si="20"/>
        <v>0</v>
      </c>
      <c r="AI85" s="171">
        <f t="shared" si="21"/>
        <v>0</v>
      </c>
    </row>
    <row r="86" spans="1:35" x14ac:dyDescent="0.25">
      <c r="A86" s="15">
        <v>72</v>
      </c>
      <c r="B86" s="22" t="s">
        <v>111</v>
      </c>
      <c r="C86" s="17" t="s">
        <v>12</v>
      </c>
      <c r="D86" s="38"/>
      <c r="E86" s="144"/>
      <c r="F86" s="38"/>
      <c r="G86" s="144"/>
      <c r="H86" s="38"/>
      <c r="I86" s="38"/>
      <c r="J86" s="38">
        <f t="shared" si="12"/>
        <v>0</v>
      </c>
      <c r="K86" s="38">
        <f t="shared" si="13"/>
        <v>0</v>
      </c>
      <c r="L86" s="352">
        <f t="shared" si="14"/>
        <v>0</v>
      </c>
      <c r="M86" s="38"/>
      <c r="N86" s="144"/>
      <c r="O86" s="38"/>
      <c r="P86" s="144"/>
      <c r="Q86" s="38"/>
      <c r="R86" s="38"/>
      <c r="S86" s="38"/>
      <c r="T86" s="38">
        <f t="shared" si="15"/>
        <v>0</v>
      </c>
      <c r="U86" s="38">
        <f t="shared" si="16"/>
        <v>0</v>
      </c>
      <c r="V86" s="38"/>
      <c r="W86" s="166">
        <f t="shared" si="17"/>
        <v>0</v>
      </c>
      <c r="X86" s="38"/>
      <c r="Y86" s="38"/>
      <c r="Z86" s="206">
        <f t="shared" si="18"/>
        <v>0</v>
      </c>
      <c r="AA86" s="38"/>
      <c r="AB86" s="38"/>
      <c r="AC86" s="38"/>
      <c r="AD86" s="370">
        <f t="shared" si="19"/>
        <v>0</v>
      </c>
      <c r="AE86" s="38"/>
      <c r="AF86" s="38"/>
      <c r="AG86" s="38"/>
      <c r="AH86" s="168">
        <f t="shared" si="20"/>
        <v>0</v>
      </c>
      <c r="AI86" s="171">
        <f t="shared" si="21"/>
        <v>0</v>
      </c>
    </row>
    <row r="87" spans="1:35" x14ac:dyDescent="0.25">
      <c r="A87" s="15">
        <v>73</v>
      </c>
      <c r="B87" s="22" t="s">
        <v>112</v>
      </c>
      <c r="C87" s="17" t="s">
        <v>12</v>
      </c>
      <c r="D87" s="38"/>
      <c r="E87" s="144"/>
      <c r="F87" s="38"/>
      <c r="G87" s="144"/>
      <c r="H87" s="38"/>
      <c r="I87" s="38"/>
      <c r="J87" s="38">
        <f t="shared" si="12"/>
        <v>0</v>
      </c>
      <c r="K87" s="38">
        <f t="shared" si="13"/>
        <v>0</v>
      </c>
      <c r="L87" s="352">
        <f t="shared" si="14"/>
        <v>0</v>
      </c>
      <c r="M87" s="38"/>
      <c r="N87" s="144"/>
      <c r="O87" s="38"/>
      <c r="P87" s="144"/>
      <c r="Q87" s="38"/>
      <c r="R87" s="38"/>
      <c r="S87" s="38"/>
      <c r="T87" s="38">
        <f t="shared" si="15"/>
        <v>0</v>
      </c>
      <c r="U87" s="38">
        <f t="shared" si="16"/>
        <v>0</v>
      </c>
      <c r="V87" s="38"/>
      <c r="W87" s="166">
        <f t="shared" si="17"/>
        <v>0</v>
      </c>
      <c r="X87" s="38"/>
      <c r="Y87" s="38"/>
      <c r="Z87" s="206">
        <f t="shared" si="18"/>
        <v>0</v>
      </c>
      <c r="AA87" s="38"/>
      <c r="AB87" s="38"/>
      <c r="AC87" s="38"/>
      <c r="AD87" s="370">
        <f t="shared" si="19"/>
        <v>0</v>
      </c>
      <c r="AE87" s="38"/>
      <c r="AF87" s="38"/>
      <c r="AG87" s="38"/>
      <c r="AH87" s="168">
        <f t="shared" si="20"/>
        <v>0</v>
      </c>
      <c r="AI87" s="171">
        <f t="shared" si="21"/>
        <v>0</v>
      </c>
    </row>
    <row r="88" spans="1:35" x14ac:dyDescent="0.25">
      <c r="A88" s="15">
        <v>74</v>
      </c>
      <c r="B88" s="22" t="s">
        <v>199</v>
      </c>
      <c r="C88" s="23" t="s">
        <v>12</v>
      </c>
      <c r="D88" s="38"/>
      <c r="E88" s="144"/>
      <c r="F88" s="38"/>
      <c r="G88" s="144"/>
      <c r="H88" s="38"/>
      <c r="I88" s="38"/>
      <c r="J88" s="38">
        <f t="shared" si="12"/>
        <v>0</v>
      </c>
      <c r="K88" s="38">
        <f t="shared" si="13"/>
        <v>0</v>
      </c>
      <c r="L88" s="352">
        <f t="shared" si="14"/>
        <v>0</v>
      </c>
      <c r="M88" s="38"/>
      <c r="N88" s="144"/>
      <c r="O88" s="38"/>
      <c r="P88" s="144"/>
      <c r="Q88" s="38"/>
      <c r="R88" s="38"/>
      <c r="S88" s="38"/>
      <c r="T88" s="38">
        <f t="shared" si="15"/>
        <v>0</v>
      </c>
      <c r="U88" s="38">
        <f t="shared" si="16"/>
        <v>0</v>
      </c>
      <c r="V88" s="38"/>
      <c r="W88" s="166">
        <f t="shared" si="17"/>
        <v>0</v>
      </c>
      <c r="X88" s="38"/>
      <c r="Y88" s="38"/>
      <c r="Z88" s="206">
        <f t="shared" si="18"/>
        <v>0</v>
      </c>
      <c r="AA88" s="38"/>
      <c r="AB88" s="38"/>
      <c r="AC88" s="38"/>
      <c r="AD88" s="370">
        <f t="shared" si="19"/>
        <v>0</v>
      </c>
      <c r="AE88" s="38"/>
      <c r="AF88" s="38"/>
      <c r="AG88" s="38"/>
      <c r="AH88" s="168">
        <f t="shared" si="20"/>
        <v>0</v>
      </c>
      <c r="AI88" s="171">
        <f t="shared" si="21"/>
        <v>0</v>
      </c>
    </row>
    <row r="89" spans="1:35" x14ac:dyDescent="0.25">
      <c r="A89" s="15">
        <v>75</v>
      </c>
      <c r="B89" s="22" t="s">
        <v>200</v>
      </c>
      <c r="C89" s="23" t="s">
        <v>12</v>
      </c>
      <c r="D89" s="38"/>
      <c r="E89" s="144"/>
      <c r="F89" s="38"/>
      <c r="G89" s="144"/>
      <c r="H89" s="38"/>
      <c r="I89" s="38"/>
      <c r="J89" s="38">
        <f t="shared" si="12"/>
        <v>0</v>
      </c>
      <c r="K89" s="38">
        <f t="shared" si="13"/>
        <v>0</v>
      </c>
      <c r="L89" s="352">
        <f t="shared" si="14"/>
        <v>0</v>
      </c>
      <c r="M89" s="38"/>
      <c r="N89" s="144"/>
      <c r="O89" s="38"/>
      <c r="P89" s="144"/>
      <c r="Q89" s="38"/>
      <c r="R89" s="38"/>
      <c r="S89" s="38"/>
      <c r="T89" s="38">
        <f t="shared" si="15"/>
        <v>0</v>
      </c>
      <c r="U89" s="38">
        <f t="shared" si="16"/>
        <v>0</v>
      </c>
      <c r="V89" s="38"/>
      <c r="W89" s="166">
        <f t="shared" si="17"/>
        <v>0</v>
      </c>
      <c r="X89" s="38"/>
      <c r="Y89" s="38"/>
      <c r="Z89" s="206">
        <f t="shared" si="18"/>
        <v>0</v>
      </c>
      <c r="AA89" s="38"/>
      <c r="AB89" s="38"/>
      <c r="AC89" s="38"/>
      <c r="AD89" s="370">
        <f t="shared" si="19"/>
        <v>0</v>
      </c>
      <c r="AE89" s="38"/>
      <c r="AF89" s="38"/>
      <c r="AG89" s="38"/>
      <c r="AH89" s="168">
        <f t="shared" si="20"/>
        <v>0</v>
      </c>
      <c r="AI89" s="171">
        <f t="shared" si="21"/>
        <v>0</v>
      </c>
    </row>
    <row r="90" spans="1:35" x14ac:dyDescent="0.25">
      <c r="A90" s="15"/>
      <c r="B90" s="270" t="s">
        <v>206</v>
      </c>
      <c r="C90" s="20"/>
      <c r="D90" s="38"/>
      <c r="E90" s="144"/>
      <c r="F90" s="38"/>
      <c r="G90" s="144"/>
      <c r="H90" s="38"/>
      <c r="I90" s="38"/>
      <c r="J90" s="38">
        <f t="shared" si="12"/>
        <v>0</v>
      </c>
      <c r="K90" s="38">
        <f t="shared" si="13"/>
        <v>0</v>
      </c>
      <c r="L90" s="352">
        <f t="shared" si="14"/>
        <v>0</v>
      </c>
      <c r="M90" s="38"/>
      <c r="N90" s="144"/>
      <c r="O90" s="38"/>
      <c r="P90" s="144"/>
      <c r="Q90" s="38"/>
      <c r="R90" s="38"/>
      <c r="S90" s="38"/>
      <c r="T90" s="38">
        <f t="shared" si="15"/>
        <v>0</v>
      </c>
      <c r="U90" s="38">
        <f t="shared" si="16"/>
        <v>0</v>
      </c>
      <c r="V90" s="38"/>
      <c r="W90" s="166">
        <f t="shared" si="17"/>
        <v>0</v>
      </c>
      <c r="X90" s="38"/>
      <c r="Y90" s="38"/>
      <c r="Z90" s="206">
        <f t="shared" si="18"/>
        <v>0</v>
      </c>
      <c r="AA90" s="38"/>
      <c r="AB90" s="38"/>
      <c r="AC90" s="38"/>
      <c r="AD90" s="370">
        <f t="shared" si="19"/>
        <v>0</v>
      </c>
      <c r="AE90" s="38"/>
      <c r="AF90" s="38"/>
      <c r="AG90" s="35"/>
      <c r="AH90" s="168">
        <f t="shared" si="20"/>
        <v>0</v>
      </c>
      <c r="AI90" s="171">
        <f t="shared" si="21"/>
        <v>0</v>
      </c>
    </row>
    <row r="91" spans="1:35" x14ac:dyDescent="0.25">
      <c r="A91" s="15">
        <v>76</v>
      </c>
      <c r="B91" s="51" t="s">
        <v>224</v>
      </c>
      <c r="C91" s="20" t="s">
        <v>45</v>
      </c>
      <c r="D91" s="38"/>
      <c r="E91" s="144"/>
      <c r="F91" s="38"/>
      <c r="G91" s="144"/>
      <c r="H91" s="38"/>
      <c r="I91" s="38"/>
      <c r="J91" s="38">
        <f t="shared" si="12"/>
        <v>0</v>
      </c>
      <c r="K91" s="38">
        <f t="shared" si="13"/>
        <v>0</v>
      </c>
      <c r="L91" s="352">
        <f t="shared" si="14"/>
        <v>0</v>
      </c>
      <c r="M91" s="38"/>
      <c r="N91" s="144"/>
      <c r="O91" s="38"/>
      <c r="P91" s="144"/>
      <c r="Q91" s="38"/>
      <c r="R91" s="38"/>
      <c r="S91" s="38"/>
      <c r="T91" s="38">
        <f t="shared" si="15"/>
        <v>0</v>
      </c>
      <c r="U91" s="38">
        <f t="shared" si="16"/>
        <v>0</v>
      </c>
      <c r="V91" s="38"/>
      <c r="W91" s="166">
        <f t="shared" si="17"/>
        <v>0</v>
      </c>
      <c r="X91" s="38"/>
      <c r="Y91" s="38"/>
      <c r="Z91" s="206">
        <f t="shared" si="18"/>
        <v>0</v>
      </c>
      <c r="AA91" s="38"/>
      <c r="AB91" s="38"/>
      <c r="AC91" s="38"/>
      <c r="AD91" s="370">
        <f t="shared" si="19"/>
        <v>0</v>
      </c>
      <c r="AE91" s="38"/>
      <c r="AF91" s="38"/>
      <c r="AG91" s="35"/>
      <c r="AH91" s="168">
        <f t="shared" si="20"/>
        <v>0</v>
      </c>
      <c r="AI91" s="171">
        <f t="shared" si="21"/>
        <v>0</v>
      </c>
    </row>
    <row r="92" spans="1:35" x14ac:dyDescent="0.25">
      <c r="A92" s="15">
        <v>77</v>
      </c>
      <c r="B92" s="19" t="s">
        <v>2</v>
      </c>
      <c r="C92" s="20" t="s">
        <v>45</v>
      </c>
      <c r="D92" s="38"/>
      <c r="E92" s="144"/>
      <c r="F92" s="38"/>
      <c r="G92" s="144"/>
      <c r="H92" s="38"/>
      <c r="I92" s="38"/>
      <c r="J92" s="38">
        <f t="shared" si="12"/>
        <v>0</v>
      </c>
      <c r="K92" s="38">
        <f t="shared" si="13"/>
        <v>0</v>
      </c>
      <c r="L92" s="352">
        <f t="shared" si="14"/>
        <v>0</v>
      </c>
      <c r="M92" s="38"/>
      <c r="N92" s="144"/>
      <c r="O92" s="38"/>
      <c r="P92" s="144"/>
      <c r="Q92" s="38"/>
      <c r="R92" s="38"/>
      <c r="S92" s="38"/>
      <c r="T92" s="38">
        <f t="shared" si="15"/>
        <v>0</v>
      </c>
      <c r="U92" s="38">
        <f t="shared" si="16"/>
        <v>0</v>
      </c>
      <c r="V92" s="38"/>
      <c r="W92" s="166">
        <f t="shared" si="17"/>
        <v>0</v>
      </c>
      <c r="X92" s="38"/>
      <c r="Y92" s="38"/>
      <c r="Z92" s="206">
        <f t="shared" si="18"/>
        <v>0</v>
      </c>
      <c r="AA92" s="38"/>
      <c r="AB92" s="38"/>
      <c r="AC92" s="38"/>
      <c r="AD92" s="370">
        <f t="shared" si="19"/>
        <v>0</v>
      </c>
      <c r="AE92" s="38"/>
      <c r="AF92" s="38"/>
      <c r="AG92" s="35"/>
      <c r="AH92" s="168">
        <f t="shared" si="20"/>
        <v>0</v>
      </c>
      <c r="AI92" s="171">
        <f t="shared" si="21"/>
        <v>0</v>
      </c>
    </row>
    <row r="93" spans="1:35" x14ac:dyDescent="0.25">
      <c r="A93" s="26"/>
      <c r="B93" s="270" t="s">
        <v>201</v>
      </c>
      <c r="C93" s="17"/>
      <c r="D93" s="38"/>
      <c r="E93" s="144"/>
      <c r="F93" s="38"/>
      <c r="G93" s="144"/>
      <c r="H93" s="38"/>
      <c r="I93" s="38"/>
      <c r="J93" s="38">
        <f t="shared" si="12"/>
        <v>0</v>
      </c>
      <c r="K93" s="38">
        <f t="shared" si="13"/>
        <v>0</v>
      </c>
      <c r="L93" s="352">
        <f t="shared" si="14"/>
        <v>0</v>
      </c>
      <c r="M93" s="38"/>
      <c r="N93" s="144"/>
      <c r="O93" s="38"/>
      <c r="P93" s="144"/>
      <c r="Q93" s="38"/>
      <c r="R93" s="38"/>
      <c r="S93" s="38"/>
      <c r="T93" s="38">
        <f t="shared" si="15"/>
        <v>0</v>
      </c>
      <c r="U93" s="38">
        <f t="shared" si="16"/>
        <v>0</v>
      </c>
      <c r="V93" s="38"/>
      <c r="W93" s="166">
        <f t="shared" si="17"/>
        <v>0</v>
      </c>
      <c r="X93" s="38"/>
      <c r="Y93" s="38"/>
      <c r="Z93" s="206">
        <f t="shared" si="18"/>
        <v>0</v>
      </c>
      <c r="AA93" s="38"/>
      <c r="AB93" s="38"/>
      <c r="AC93" s="38"/>
      <c r="AD93" s="370">
        <f t="shared" si="19"/>
        <v>0</v>
      </c>
      <c r="AE93" s="38"/>
      <c r="AF93" s="38"/>
      <c r="AG93" s="38"/>
      <c r="AH93" s="168">
        <f t="shared" si="20"/>
        <v>0</v>
      </c>
      <c r="AI93" s="171">
        <f t="shared" si="21"/>
        <v>0</v>
      </c>
    </row>
    <row r="94" spans="1:35" x14ac:dyDescent="0.25">
      <c r="A94" s="27">
        <v>78</v>
      </c>
      <c r="B94" s="19" t="s">
        <v>0</v>
      </c>
      <c r="C94" s="17" t="s">
        <v>82</v>
      </c>
      <c r="D94" s="38"/>
      <c r="E94" s="144"/>
      <c r="F94" s="38"/>
      <c r="G94" s="144"/>
      <c r="H94" s="38"/>
      <c r="I94" s="38"/>
      <c r="J94" s="38">
        <f t="shared" si="12"/>
        <v>0</v>
      </c>
      <c r="K94" s="38">
        <f t="shared" si="13"/>
        <v>0</v>
      </c>
      <c r="L94" s="352">
        <f t="shared" si="14"/>
        <v>0</v>
      </c>
      <c r="M94" s="38"/>
      <c r="N94" s="144"/>
      <c r="O94" s="38"/>
      <c r="P94" s="144"/>
      <c r="Q94" s="38"/>
      <c r="R94" s="38"/>
      <c r="S94" s="38"/>
      <c r="T94" s="38">
        <f t="shared" si="15"/>
        <v>0</v>
      </c>
      <c r="U94" s="38">
        <f t="shared" si="16"/>
        <v>0</v>
      </c>
      <c r="V94" s="38"/>
      <c r="W94" s="166">
        <f t="shared" si="17"/>
        <v>0</v>
      </c>
      <c r="X94" s="38"/>
      <c r="Y94" s="38"/>
      <c r="Z94" s="206">
        <f t="shared" si="18"/>
        <v>0</v>
      </c>
      <c r="AA94" s="38"/>
      <c r="AB94" s="38"/>
      <c r="AC94" s="38"/>
      <c r="AD94" s="370">
        <f t="shared" si="19"/>
        <v>0</v>
      </c>
      <c r="AE94" s="38"/>
      <c r="AF94" s="38"/>
      <c r="AG94" s="38"/>
      <c r="AH94" s="168">
        <f t="shared" si="20"/>
        <v>0</v>
      </c>
      <c r="AI94" s="171">
        <f t="shared" si="21"/>
        <v>0</v>
      </c>
    </row>
    <row r="95" spans="1:35" x14ac:dyDescent="0.25">
      <c r="A95" s="15">
        <v>79</v>
      </c>
      <c r="B95" s="19" t="s">
        <v>171</v>
      </c>
      <c r="C95" s="17" t="s">
        <v>12</v>
      </c>
      <c r="D95" s="38"/>
      <c r="E95" s="144"/>
      <c r="F95" s="38"/>
      <c r="G95" s="144"/>
      <c r="H95" s="38"/>
      <c r="I95" s="38"/>
      <c r="J95" s="38">
        <f t="shared" si="12"/>
        <v>0</v>
      </c>
      <c r="K95" s="38">
        <f t="shared" si="13"/>
        <v>0</v>
      </c>
      <c r="L95" s="352">
        <f t="shared" si="14"/>
        <v>0</v>
      </c>
      <c r="M95" s="38"/>
      <c r="N95" s="144"/>
      <c r="O95" s="38"/>
      <c r="P95" s="144"/>
      <c r="Q95" s="38"/>
      <c r="R95" s="38"/>
      <c r="S95" s="38"/>
      <c r="T95" s="38">
        <f t="shared" si="15"/>
        <v>0</v>
      </c>
      <c r="U95" s="38">
        <f t="shared" si="16"/>
        <v>0</v>
      </c>
      <c r="V95" s="38"/>
      <c r="W95" s="166">
        <f t="shared" si="17"/>
        <v>0</v>
      </c>
      <c r="X95" s="38"/>
      <c r="Y95" s="38"/>
      <c r="Z95" s="206">
        <f t="shared" si="18"/>
        <v>0</v>
      </c>
      <c r="AA95" s="38"/>
      <c r="AB95" s="38"/>
      <c r="AC95" s="38"/>
      <c r="AD95" s="370">
        <f t="shared" si="19"/>
        <v>0</v>
      </c>
      <c r="AE95" s="38"/>
      <c r="AF95" s="38"/>
      <c r="AG95" s="35"/>
      <c r="AH95" s="168">
        <f t="shared" si="20"/>
        <v>0</v>
      </c>
      <c r="AI95" s="171">
        <f t="shared" si="21"/>
        <v>0</v>
      </c>
    </row>
    <row r="96" spans="1:35" x14ac:dyDescent="0.25">
      <c r="A96" s="27">
        <v>80</v>
      </c>
      <c r="B96" s="16" t="s">
        <v>81</v>
      </c>
      <c r="C96" s="17" t="s">
        <v>12</v>
      </c>
      <c r="D96" s="38"/>
      <c r="E96" s="144"/>
      <c r="F96" s="38"/>
      <c r="G96" s="144"/>
      <c r="H96" s="38"/>
      <c r="I96" s="38"/>
      <c r="J96" s="38">
        <f t="shared" si="12"/>
        <v>0</v>
      </c>
      <c r="K96" s="38">
        <f t="shared" si="13"/>
        <v>0</v>
      </c>
      <c r="L96" s="352">
        <f t="shared" si="14"/>
        <v>0</v>
      </c>
      <c r="M96" s="38"/>
      <c r="N96" s="144"/>
      <c r="O96" s="38"/>
      <c r="P96" s="144"/>
      <c r="Q96" s="38"/>
      <c r="R96" s="38"/>
      <c r="S96" s="38"/>
      <c r="T96" s="38">
        <f t="shared" si="15"/>
        <v>0</v>
      </c>
      <c r="U96" s="38">
        <f t="shared" si="16"/>
        <v>0</v>
      </c>
      <c r="V96" s="38"/>
      <c r="W96" s="166">
        <f t="shared" si="17"/>
        <v>0</v>
      </c>
      <c r="X96" s="38"/>
      <c r="Y96" s="38"/>
      <c r="Z96" s="206">
        <f t="shared" si="18"/>
        <v>0</v>
      </c>
      <c r="AA96" s="38"/>
      <c r="AB96" s="38"/>
      <c r="AC96" s="38"/>
      <c r="AD96" s="370">
        <f t="shared" si="19"/>
        <v>0</v>
      </c>
      <c r="AE96" s="38"/>
      <c r="AF96" s="38"/>
      <c r="AG96" s="35"/>
      <c r="AH96" s="168">
        <f t="shared" si="20"/>
        <v>0</v>
      </c>
      <c r="AI96" s="171">
        <f t="shared" si="21"/>
        <v>0</v>
      </c>
    </row>
    <row r="97" spans="1:35" x14ac:dyDescent="0.25">
      <c r="A97" s="15">
        <v>81</v>
      </c>
      <c r="B97" s="28" t="s">
        <v>3</v>
      </c>
      <c r="C97" s="29" t="s">
        <v>12</v>
      </c>
      <c r="D97" s="38"/>
      <c r="E97" s="144"/>
      <c r="F97" s="38"/>
      <c r="G97" s="144"/>
      <c r="H97" s="38"/>
      <c r="I97" s="38"/>
      <c r="J97" s="38">
        <f t="shared" si="12"/>
        <v>0</v>
      </c>
      <c r="K97" s="38">
        <f t="shared" si="13"/>
        <v>0</v>
      </c>
      <c r="L97" s="352">
        <f t="shared" si="14"/>
        <v>0</v>
      </c>
      <c r="M97" s="38"/>
      <c r="N97" s="144"/>
      <c r="O97" s="38"/>
      <c r="P97" s="144"/>
      <c r="Q97" s="38"/>
      <c r="R97" s="38"/>
      <c r="S97" s="38"/>
      <c r="T97" s="38">
        <f t="shared" si="15"/>
        <v>0</v>
      </c>
      <c r="U97" s="38">
        <f t="shared" si="16"/>
        <v>0</v>
      </c>
      <c r="V97" s="38"/>
      <c r="W97" s="166">
        <f t="shared" si="17"/>
        <v>0</v>
      </c>
      <c r="X97" s="38"/>
      <c r="Y97" s="38"/>
      <c r="Z97" s="206">
        <f t="shared" si="18"/>
        <v>0</v>
      </c>
      <c r="AA97" s="38"/>
      <c r="AB97" s="38"/>
      <c r="AC97" s="38"/>
      <c r="AD97" s="370">
        <f t="shared" si="19"/>
        <v>0</v>
      </c>
      <c r="AE97" s="38"/>
      <c r="AF97" s="38"/>
      <c r="AG97" s="35"/>
      <c r="AH97" s="168">
        <f t="shared" si="20"/>
        <v>0</v>
      </c>
      <c r="AI97" s="171">
        <f t="shared" si="21"/>
        <v>0</v>
      </c>
    </row>
    <row r="98" spans="1:35" x14ac:dyDescent="0.25">
      <c r="A98" s="27">
        <v>82</v>
      </c>
      <c r="B98" s="28" t="s">
        <v>203</v>
      </c>
      <c r="C98" s="29" t="s">
        <v>12</v>
      </c>
      <c r="D98" s="38"/>
      <c r="E98" s="144"/>
      <c r="F98" s="38"/>
      <c r="G98" s="144"/>
      <c r="H98" s="38"/>
      <c r="I98" s="38"/>
      <c r="J98" s="38">
        <f t="shared" si="12"/>
        <v>0</v>
      </c>
      <c r="K98" s="38">
        <f t="shared" si="13"/>
        <v>0</v>
      </c>
      <c r="L98" s="352">
        <f t="shared" si="14"/>
        <v>0</v>
      </c>
      <c r="M98" s="38"/>
      <c r="N98" s="144"/>
      <c r="O98" s="38"/>
      <c r="P98" s="144"/>
      <c r="Q98" s="38"/>
      <c r="R98" s="38"/>
      <c r="S98" s="38"/>
      <c r="T98" s="38">
        <f t="shared" si="15"/>
        <v>0</v>
      </c>
      <c r="U98" s="38">
        <f t="shared" si="16"/>
        <v>0</v>
      </c>
      <c r="V98" s="38"/>
      <c r="W98" s="166">
        <f t="shared" si="17"/>
        <v>0</v>
      </c>
      <c r="X98" s="206">
        <v>0.03</v>
      </c>
      <c r="Y98" s="38"/>
      <c r="Z98" s="206">
        <f t="shared" si="18"/>
        <v>0.03</v>
      </c>
      <c r="AA98" s="38"/>
      <c r="AB98" s="38"/>
      <c r="AC98" s="38"/>
      <c r="AD98" s="370">
        <f t="shared" si="19"/>
        <v>0</v>
      </c>
      <c r="AE98" s="38"/>
      <c r="AF98" s="38"/>
      <c r="AG98" s="35"/>
      <c r="AH98" s="168">
        <f t="shared" si="20"/>
        <v>0</v>
      </c>
      <c r="AI98" s="171">
        <f t="shared" si="21"/>
        <v>0.03</v>
      </c>
    </row>
    <row r="99" spans="1:35" x14ac:dyDescent="0.25">
      <c r="A99" s="15">
        <v>83</v>
      </c>
      <c r="B99" s="28" t="s">
        <v>204</v>
      </c>
      <c r="C99" s="29" t="s">
        <v>12</v>
      </c>
      <c r="D99" s="38"/>
      <c r="E99" s="144"/>
      <c r="F99" s="38"/>
      <c r="G99" s="144"/>
      <c r="H99" s="38"/>
      <c r="I99" s="38"/>
      <c r="J99" s="38">
        <f t="shared" si="12"/>
        <v>0</v>
      </c>
      <c r="K99" s="38">
        <f t="shared" si="13"/>
        <v>0</v>
      </c>
      <c r="L99" s="352">
        <f t="shared" si="14"/>
        <v>0</v>
      </c>
      <c r="M99" s="38"/>
      <c r="N99" s="144"/>
      <c r="O99" s="38"/>
      <c r="P99" s="144"/>
      <c r="Q99" s="38"/>
      <c r="R99" s="38"/>
      <c r="S99" s="38"/>
      <c r="T99" s="38">
        <f t="shared" si="15"/>
        <v>0</v>
      </c>
      <c r="U99" s="38">
        <f t="shared" si="16"/>
        <v>0</v>
      </c>
      <c r="V99" s="38"/>
      <c r="W99" s="166">
        <f t="shared" si="17"/>
        <v>0</v>
      </c>
      <c r="X99" s="38"/>
      <c r="Y99" s="38"/>
      <c r="Z99" s="206">
        <f t="shared" si="18"/>
        <v>0</v>
      </c>
      <c r="AA99" s="38"/>
      <c r="AB99" s="38"/>
      <c r="AC99" s="38"/>
      <c r="AD99" s="370">
        <f t="shared" si="19"/>
        <v>0</v>
      </c>
      <c r="AE99" s="38"/>
      <c r="AF99" s="38"/>
      <c r="AG99" s="35"/>
      <c r="AH99" s="168">
        <f t="shared" si="20"/>
        <v>0</v>
      </c>
      <c r="AI99" s="171">
        <f t="shared" si="21"/>
        <v>0</v>
      </c>
    </row>
    <row r="100" spans="1:35" x14ac:dyDescent="0.25">
      <c r="A100" s="27">
        <v>84</v>
      </c>
      <c r="B100" s="28" t="s">
        <v>180</v>
      </c>
      <c r="C100" s="29" t="s">
        <v>12</v>
      </c>
      <c r="D100" s="38"/>
      <c r="E100" s="144"/>
      <c r="F100" s="38"/>
      <c r="G100" s="144"/>
      <c r="H100" s="38"/>
      <c r="I100" s="38"/>
      <c r="J100" s="38">
        <f t="shared" si="12"/>
        <v>0</v>
      </c>
      <c r="K100" s="38">
        <f t="shared" si="13"/>
        <v>0</v>
      </c>
      <c r="L100" s="352">
        <f t="shared" si="14"/>
        <v>0</v>
      </c>
      <c r="M100" s="38"/>
      <c r="N100" s="144"/>
      <c r="O100" s="38"/>
      <c r="P100" s="144"/>
      <c r="Q100" s="38"/>
      <c r="R100" s="38"/>
      <c r="S100" s="38"/>
      <c r="T100" s="38">
        <f t="shared" si="15"/>
        <v>0</v>
      </c>
      <c r="U100" s="38">
        <f t="shared" si="16"/>
        <v>0</v>
      </c>
      <c r="V100" s="38"/>
      <c r="W100" s="166">
        <f t="shared" si="17"/>
        <v>0</v>
      </c>
      <c r="X100" s="38"/>
      <c r="Y100" s="38"/>
      <c r="Z100" s="206">
        <f t="shared" si="18"/>
        <v>0</v>
      </c>
      <c r="AA100" s="38"/>
      <c r="AB100" s="38"/>
      <c r="AC100" s="38"/>
      <c r="AD100" s="370">
        <f t="shared" si="19"/>
        <v>0</v>
      </c>
      <c r="AE100" s="38"/>
      <c r="AF100" s="38"/>
      <c r="AG100" s="35"/>
      <c r="AH100" s="168">
        <f t="shared" si="20"/>
        <v>0</v>
      </c>
      <c r="AI100" s="171">
        <f t="shared" si="21"/>
        <v>0</v>
      </c>
    </row>
    <row r="101" spans="1:35" x14ac:dyDescent="0.25">
      <c r="A101" s="15">
        <v>85</v>
      </c>
      <c r="B101" s="28" t="s">
        <v>202</v>
      </c>
      <c r="C101" s="29" t="s">
        <v>12</v>
      </c>
      <c r="D101" s="38"/>
      <c r="E101" s="144"/>
      <c r="F101" s="38"/>
      <c r="G101" s="144"/>
      <c r="H101" s="38"/>
      <c r="I101" s="38"/>
      <c r="J101" s="38">
        <f t="shared" si="12"/>
        <v>0</v>
      </c>
      <c r="K101" s="38">
        <f t="shared" si="13"/>
        <v>0</v>
      </c>
      <c r="L101" s="352">
        <f t="shared" si="14"/>
        <v>0</v>
      </c>
      <c r="M101" s="38"/>
      <c r="N101" s="144"/>
      <c r="O101" s="38"/>
      <c r="P101" s="144"/>
      <c r="Q101" s="38"/>
      <c r="R101" s="38"/>
      <c r="S101" s="38"/>
      <c r="T101" s="38">
        <f t="shared" si="15"/>
        <v>0</v>
      </c>
      <c r="U101" s="38">
        <f t="shared" si="16"/>
        <v>0</v>
      </c>
      <c r="V101" s="38"/>
      <c r="W101" s="166">
        <f t="shared" si="17"/>
        <v>0</v>
      </c>
      <c r="X101" s="38"/>
      <c r="Y101" s="38"/>
      <c r="Z101" s="206">
        <f t="shared" si="18"/>
        <v>0</v>
      </c>
      <c r="AA101" s="38"/>
      <c r="AB101" s="38"/>
      <c r="AC101" s="38"/>
      <c r="AD101" s="370">
        <f t="shared" si="19"/>
        <v>0</v>
      </c>
      <c r="AE101" s="38"/>
      <c r="AF101" s="38"/>
      <c r="AG101" s="35"/>
      <c r="AH101" s="168">
        <f t="shared" si="20"/>
        <v>0</v>
      </c>
      <c r="AI101" s="171">
        <f t="shared" si="21"/>
        <v>0</v>
      </c>
    </row>
    <row r="102" spans="1:35" x14ac:dyDescent="0.25">
      <c r="A102" s="27">
        <v>86</v>
      </c>
      <c r="B102" s="19" t="s">
        <v>205</v>
      </c>
      <c r="C102" s="39" t="s">
        <v>82</v>
      </c>
      <c r="D102" s="38"/>
      <c r="E102" s="144"/>
      <c r="F102" s="38"/>
      <c r="G102" s="144"/>
      <c r="H102" s="38"/>
      <c r="I102" s="38"/>
      <c r="J102" s="38">
        <f t="shared" si="12"/>
        <v>0</v>
      </c>
      <c r="K102" s="38">
        <f t="shared" si="13"/>
        <v>0</v>
      </c>
      <c r="L102" s="352">
        <f t="shared" si="14"/>
        <v>0</v>
      </c>
      <c r="M102" s="38"/>
      <c r="N102" s="144"/>
      <c r="O102" s="38"/>
      <c r="P102" s="144"/>
      <c r="Q102" s="38"/>
      <c r="R102" s="38"/>
      <c r="S102" s="38"/>
      <c r="T102" s="38">
        <f t="shared" si="15"/>
        <v>0</v>
      </c>
      <c r="U102" s="38">
        <f t="shared" si="16"/>
        <v>0</v>
      </c>
      <c r="V102" s="38"/>
      <c r="W102" s="166">
        <f t="shared" si="17"/>
        <v>0</v>
      </c>
      <c r="X102" s="38"/>
      <c r="Y102" s="38"/>
      <c r="Z102" s="206">
        <f t="shared" si="18"/>
        <v>0</v>
      </c>
      <c r="AA102" s="38"/>
      <c r="AB102" s="38"/>
      <c r="AC102" s="38"/>
      <c r="AD102" s="370">
        <f t="shared" si="19"/>
        <v>0</v>
      </c>
      <c r="AE102" s="38"/>
      <c r="AF102" s="38"/>
      <c r="AG102" s="35"/>
      <c r="AH102" s="168">
        <f t="shared" si="20"/>
        <v>0</v>
      </c>
      <c r="AI102" s="171">
        <f t="shared" si="21"/>
        <v>0</v>
      </c>
    </row>
    <row r="103" spans="1:35" x14ac:dyDescent="0.25">
      <c r="A103" s="34"/>
      <c r="B103" s="271" t="s">
        <v>83</v>
      </c>
      <c r="C103" s="40"/>
      <c r="D103" s="145"/>
      <c r="E103" s="146"/>
      <c r="F103" s="145"/>
      <c r="G103" s="146"/>
      <c r="H103" s="147"/>
      <c r="I103" s="147"/>
      <c r="J103" s="38">
        <f t="shared" ref="J103:J134" si="22">(D103+E103+H103+I103)*$J$5</f>
        <v>0</v>
      </c>
      <c r="K103" s="38">
        <f t="shared" ref="K103:K134" si="23">(D103+F103+G103+H103+I103)*$K$5</f>
        <v>0</v>
      </c>
      <c r="L103" s="352">
        <f t="shared" si="14"/>
        <v>0</v>
      </c>
      <c r="M103" s="145"/>
      <c r="N103" s="146"/>
      <c r="O103" s="145"/>
      <c r="P103" s="146"/>
      <c r="Q103" s="147"/>
      <c r="R103" s="147"/>
      <c r="S103" s="147"/>
      <c r="T103" s="38">
        <f t="shared" si="15"/>
        <v>0</v>
      </c>
      <c r="U103" s="38">
        <f t="shared" si="16"/>
        <v>0</v>
      </c>
      <c r="V103" s="38"/>
      <c r="W103" s="166">
        <f t="shared" si="17"/>
        <v>0</v>
      </c>
      <c r="X103" s="147"/>
      <c r="Y103" s="147"/>
      <c r="Z103" s="206">
        <f t="shared" si="18"/>
        <v>0</v>
      </c>
      <c r="AA103" s="147"/>
      <c r="AB103" s="147"/>
      <c r="AC103" s="147"/>
      <c r="AD103" s="370">
        <f t="shared" si="19"/>
        <v>0</v>
      </c>
      <c r="AE103" s="38"/>
      <c r="AF103" s="38"/>
      <c r="AG103" s="33"/>
      <c r="AH103" s="168">
        <f t="shared" si="20"/>
        <v>0</v>
      </c>
      <c r="AI103" s="171">
        <f t="shared" si="21"/>
        <v>0</v>
      </c>
    </row>
    <row r="104" spans="1:35" x14ac:dyDescent="0.25">
      <c r="A104" s="15">
        <v>87</v>
      </c>
      <c r="B104" s="16" t="s">
        <v>84</v>
      </c>
      <c r="C104" s="29" t="s">
        <v>12</v>
      </c>
      <c r="D104" s="38"/>
      <c r="E104" s="144"/>
      <c r="F104" s="38"/>
      <c r="G104" s="144"/>
      <c r="H104" s="38"/>
      <c r="I104" s="38"/>
      <c r="J104" s="38">
        <f t="shared" si="22"/>
        <v>0</v>
      </c>
      <c r="K104" s="38">
        <f t="shared" si="23"/>
        <v>0</v>
      </c>
      <c r="L104" s="352">
        <f t="shared" si="14"/>
        <v>0</v>
      </c>
      <c r="M104" s="38"/>
      <c r="N104" s="144"/>
      <c r="O104" s="38"/>
      <c r="P104" s="144"/>
      <c r="Q104" s="38"/>
      <c r="R104" s="38"/>
      <c r="S104" s="38"/>
      <c r="T104" s="38">
        <f t="shared" si="15"/>
        <v>0</v>
      </c>
      <c r="U104" s="38">
        <f t="shared" si="16"/>
        <v>0</v>
      </c>
      <c r="V104" s="38"/>
      <c r="W104" s="166">
        <f t="shared" si="17"/>
        <v>0</v>
      </c>
      <c r="X104" s="38"/>
      <c r="Y104" s="38"/>
      <c r="Z104" s="206">
        <f t="shared" si="18"/>
        <v>0</v>
      </c>
      <c r="AA104" s="38"/>
      <c r="AB104" s="38"/>
      <c r="AC104" s="38"/>
      <c r="AD104" s="370">
        <f t="shared" si="19"/>
        <v>0</v>
      </c>
      <c r="AE104" s="447">
        <v>2.2000000000000001E-3</v>
      </c>
      <c r="AF104" s="38"/>
      <c r="AG104" s="35"/>
      <c r="AH104" s="168">
        <f t="shared" si="20"/>
        <v>2.2000000000000001E-3</v>
      </c>
      <c r="AI104" s="171">
        <f t="shared" si="21"/>
        <v>2.2000000000000001E-3</v>
      </c>
    </row>
    <row r="105" spans="1:35" x14ac:dyDescent="0.25">
      <c r="A105" s="34"/>
      <c r="B105" s="274">
        <v>4.8000000000000001E-2</v>
      </c>
      <c r="C105" s="39" t="s">
        <v>82</v>
      </c>
      <c r="D105" s="46"/>
      <c r="E105" s="46"/>
      <c r="F105" s="46"/>
      <c r="G105" s="149"/>
      <c r="H105" s="46"/>
      <c r="I105" s="46"/>
      <c r="J105" s="38">
        <f t="shared" si="22"/>
        <v>0</v>
      </c>
      <c r="K105" s="38">
        <f t="shared" si="23"/>
        <v>0</v>
      </c>
      <c r="L105" s="352">
        <f t="shared" si="14"/>
        <v>0</v>
      </c>
      <c r="M105" s="38"/>
      <c r="N105" s="46"/>
      <c r="O105" s="46"/>
      <c r="P105" s="149"/>
      <c r="Q105" s="46"/>
      <c r="R105" s="46"/>
      <c r="S105" s="46"/>
      <c r="T105" s="38">
        <f t="shared" si="15"/>
        <v>0</v>
      </c>
      <c r="U105" s="38">
        <f t="shared" si="16"/>
        <v>0</v>
      </c>
      <c r="V105" s="38"/>
      <c r="W105" s="166">
        <f t="shared" si="17"/>
        <v>0</v>
      </c>
      <c r="X105" s="150"/>
      <c r="Y105" s="149"/>
      <c r="Z105" s="206">
        <f t="shared" si="18"/>
        <v>0</v>
      </c>
      <c r="AA105" s="150"/>
      <c r="AB105" s="150"/>
      <c r="AC105" s="150"/>
      <c r="AD105" s="370">
        <f t="shared" si="19"/>
        <v>0</v>
      </c>
      <c r="AE105" s="38"/>
      <c r="AF105" s="38"/>
      <c r="AG105" s="58"/>
      <c r="AH105" s="168">
        <f t="shared" si="20"/>
        <v>0</v>
      </c>
      <c r="AI105" s="171">
        <f t="shared" si="21"/>
        <v>0</v>
      </c>
    </row>
    <row r="106" spans="1:35" x14ac:dyDescent="0.25">
      <c r="A106" s="44"/>
      <c r="B106" s="272" t="s">
        <v>209</v>
      </c>
      <c r="C106" s="35"/>
      <c r="D106" s="35"/>
      <c r="E106" s="35"/>
      <c r="F106" s="35"/>
      <c r="G106" s="38"/>
      <c r="H106" s="35"/>
      <c r="I106" s="49"/>
      <c r="J106" s="38">
        <f t="shared" si="22"/>
        <v>0</v>
      </c>
      <c r="K106" s="38">
        <f t="shared" si="23"/>
        <v>0</v>
      </c>
      <c r="L106" s="352">
        <f t="shared" si="14"/>
        <v>0</v>
      </c>
      <c r="M106" s="151"/>
      <c r="N106" s="35"/>
      <c r="O106" s="35"/>
      <c r="P106" s="38"/>
      <c r="Q106" s="35"/>
      <c r="R106" s="49"/>
      <c r="S106" s="49"/>
      <c r="T106" s="38">
        <f t="shared" si="15"/>
        <v>0</v>
      </c>
      <c r="U106" s="38">
        <f t="shared" si="16"/>
        <v>0</v>
      </c>
      <c r="V106" s="38"/>
      <c r="W106" s="166">
        <f t="shared" si="17"/>
        <v>0</v>
      </c>
      <c r="X106" s="148"/>
      <c r="Y106" s="38"/>
      <c r="Z106" s="206">
        <f t="shared" si="18"/>
        <v>0</v>
      </c>
      <c r="AA106" s="148"/>
      <c r="AB106" s="148"/>
      <c r="AC106" s="38"/>
      <c r="AD106" s="370">
        <f t="shared" si="19"/>
        <v>0</v>
      </c>
      <c r="AE106" s="38"/>
      <c r="AF106" s="38"/>
      <c r="AG106" s="53"/>
      <c r="AH106" s="168">
        <f t="shared" si="20"/>
        <v>0</v>
      </c>
      <c r="AI106" s="171">
        <f t="shared" si="21"/>
        <v>0</v>
      </c>
    </row>
    <row r="107" spans="1:35" x14ac:dyDescent="0.25">
      <c r="A107" s="15">
        <v>88</v>
      </c>
      <c r="B107" s="19" t="s">
        <v>71</v>
      </c>
      <c r="C107" s="20" t="s">
        <v>12</v>
      </c>
      <c r="D107" s="35"/>
      <c r="E107" s="18"/>
      <c r="F107" s="35"/>
      <c r="G107" s="144"/>
      <c r="H107" s="35"/>
      <c r="I107" s="35"/>
      <c r="J107" s="38">
        <f t="shared" si="22"/>
        <v>0</v>
      </c>
      <c r="K107" s="38">
        <f t="shared" si="23"/>
        <v>0</v>
      </c>
      <c r="L107" s="352">
        <f t="shared" si="14"/>
        <v>0</v>
      </c>
      <c r="M107" s="38"/>
      <c r="N107" s="18"/>
      <c r="O107" s="35"/>
      <c r="P107" s="144"/>
      <c r="Q107" s="35"/>
      <c r="R107" s="35"/>
      <c r="S107" s="35"/>
      <c r="T107" s="38">
        <f t="shared" si="15"/>
        <v>0</v>
      </c>
      <c r="U107" s="38">
        <f t="shared" si="16"/>
        <v>0</v>
      </c>
      <c r="V107" s="38"/>
      <c r="W107" s="166">
        <f t="shared" si="17"/>
        <v>0</v>
      </c>
      <c r="X107" s="38"/>
      <c r="Y107" s="38"/>
      <c r="Z107" s="206">
        <f t="shared" si="18"/>
        <v>0</v>
      </c>
      <c r="AA107" s="38"/>
      <c r="AB107" s="38"/>
      <c r="AC107" s="38"/>
      <c r="AD107" s="370">
        <f t="shared" si="19"/>
        <v>0</v>
      </c>
      <c r="AE107" s="38"/>
      <c r="AF107" s="38"/>
      <c r="AG107" s="35"/>
      <c r="AH107" s="168">
        <f t="shared" si="20"/>
        <v>0</v>
      </c>
      <c r="AI107" s="171">
        <f t="shared" si="21"/>
        <v>0</v>
      </c>
    </row>
    <row r="108" spans="1:35" x14ac:dyDescent="0.25">
      <c r="A108" s="15">
        <v>89</v>
      </c>
      <c r="B108" s="24" t="s">
        <v>104</v>
      </c>
      <c r="C108" s="25" t="s">
        <v>12</v>
      </c>
      <c r="D108" s="35"/>
      <c r="E108" s="18"/>
      <c r="F108" s="35"/>
      <c r="G108" s="144"/>
      <c r="H108" s="35"/>
      <c r="I108" s="35"/>
      <c r="J108" s="38">
        <f t="shared" si="22"/>
        <v>0</v>
      </c>
      <c r="K108" s="38">
        <f t="shared" si="23"/>
        <v>0</v>
      </c>
      <c r="L108" s="352">
        <f t="shared" si="14"/>
        <v>0</v>
      </c>
      <c r="M108" s="38"/>
      <c r="N108" s="18"/>
      <c r="O108" s="35"/>
      <c r="P108" s="144"/>
      <c r="Q108" s="35"/>
      <c r="R108" s="35"/>
      <c r="S108" s="35"/>
      <c r="T108" s="38">
        <f t="shared" si="15"/>
        <v>0</v>
      </c>
      <c r="U108" s="38">
        <f t="shared" si="16"/>
        <v>0</v>
      </c>
      <c r="V108" s="38"/>
      <c r="W108" s="166">
        <f t="shared" si="17"/>
        <v>0</v>
      </c>
      <c r="X108" s="38"/>
      <c r="Y108" s="38"/>
      <c r="Z108" s="206">
        <f t="shared" si="18"/>
        <v>0</v>
      </c>
      <c r="AA108" s="38"/>
      <c r="AB108" s="38"/>
      <c r="AC108" s="38"/>
      <c r="AD108" s="370">
        <f t="shared" si="19"/>
        <v>0</v>
      </c>
      <c r="AE108" s="38"/>
      <c r="AF108" s="38"/>
      <c r="AG108" s="35"/>
      <c r="AH108" s="168">
        <f t="shared" si="20"/>
        <v>0</v>
      </c>
      <c r="AI108" s="171">
        <f t="shared" si="21"/>
        <v>0</v>
      </c>
    </row>
    <row r="109" spans="1:35" x14ac:dyDescent="0.25">
      <c r="A109" s="15">
        <v>90</v>
      </c>
      <c r="B109" s="24" t="s">
        <v>80</v>
      </c>
      <c r="C109" s="25" t="s">
        <v>12</v>
      </c>
      <c r="D109" s="35"/>
      <c r="E109" s="18"/>
      <c r="F109" s="35"/>
      <c r="G109" s="144"/>
      <c r="H109" s="35"/>
      <c r="I109" s="35"/>
      <c r="J109" s="38">
        <f t="shared" si="22"/>
        <v>0</v>
      </c>
      <c r="K109" s="38">
        <f t="shared" si="23"/>
        <v>0</v>
      </c>
      <c r="L109" s="352">
        <f t="shared" si="14"/>
        <v>0</v>
      </c>
      <c r="M109" s="38"/>
      <c r="N109" s="18"/>
      <c r="O109" s="35"/>
      <c r="P109" s="144"/>
      <c r="Q109" s="35"/>
      <c r="R109" s="35"/>
      <c r="S109" s="35"/>
      <c r="T109" s="38">
        <f t="shared" si="15"/>
        <v>0</v>
      </c>
      <c r="U109" s="38">
        <f t="shared" si="16"/>
        <v>0</v>
      </c>
      <c r="V109" s="38"/>
      <c r="W109" s="166">
        <f t="shared" si="17"/>
        <v>0</v>
      </c>
      <c r="X109" s="38"/>
      <c r="Y109" s="38"/>
      <c r="Z109" s="206">
        <f t="shared" si="18"/>
        <v>0</v>
      </c>
      <c r="AA109" s="38"/>
      <c r="AB109" s="38"/>
      <c r="AC109" s="38"/>
      <c r="AD109" s="370">
        <f t="shared" si="19"/>
        <v>0</v>
      </c>
      <c r="AE109" s="38"/>
      <c r="AF109" s="38"/>
      <c r="AG109" s="35"/>
      <c r="AH109" s="168">
        <f t="shared" si="20"/>
        <v>0</v>
      </c>
      <c r="AI109" s="171">
        <f t="shared" si="21"/>
        <v>0</v>
      </c>
    </row>
    <row r="110" spans="1:35" x14ac:dyDescent="0.25">
      <c r="A110" s="15">
        <v>91</v>
      </c>
      <c r="B110" s="16" t="s">
        <v>105</v>
      </c>
      <c r="C110" s="25" t="s">
        <v>12</v>
      </c>
      <c r="D110" s="35"/>
      <c r="E110" s="18"/>
      <c r="F110" s="35"/>
      <c r="G110" s="144"/>
      <c r="H110" s="35"/>
      <c r="I110" s="35"/>
      <c r="J110" s="38">
        <f t="shared" si="22"/>
        <v>0</v>
      </c>
      <c r="K110" s="38">
        <f t="shared" si="23"/>
        <v>0</v>
      </c>
      <c r="L110" s="352">
        <f t="shared" si="14"/>
        <v>0</v>
      </c>
      <c r="M110" s="38"/>
      <c r="N110" s="18"/>
      <c r="O110" s="35"/>
      <c r="P110" s="144"/>
      <c r="Q110" s="35"/>
      <c r="R110" s="35"/>
      <c r="S110" s="35"/>
      <c r="T110" s="38">
        <f t="shared" si="15"/>
        <v>0</v>
      </c>
      <c r="U110" s="38">
        <f t="shared" si="16"/>
        <v>0</v>
      </c>
      <c r="V110" s="38"/>
      <c r="W110" s="166">
        <f t="shared" si="17"/>
        <v>0</v>
      </c>
      <c r="X110" s="38"/>
      <c r="Y110" s="38"/>
      <c r="Z110" s="206">
        <f t="shared" si="18"/>
        <v>0</v>
      </c>
      <c r="AA110" s="38"/>
      <c r="AB110" s="38"/>
      <c r="AC110" s="38"/>
      <c r="AD110" s="370">
        <f t="shared" si="19"/>
        <v>0</v>
      </c>
      <c r="AE110" s="38"/>
      <c r="AF110" s="38"/>
      <c r="AG110" s="35"/>
      <c r="AH110" s="168">
        <f t="shared" si="20"/>
        <v>0</v>
      </c>
      <c r="AI110" s="171">
        <f t="shared" si="21"/>
        <v>0</v>
      </c>
    </row>
    <row r="111" spans="1:35" x14ac:dyDescent="0.25">
      <c r="A111" s="15">
        <v>92</v>
      </c>
      <c r="B111" s="16" t="s">
        <v>106</v>
      </c>
      <c r="C111" s="25" t="s">
        <v>12</v>
      </c>
      <c r="D111" s="35"/>
      <c r="E111" s="18"/>
      <c r="F111" s="35"/>
      <c r="G111" s="144"/>
      <c r="H111" s="35"/>
      <c r="I111" s="35"/>
      <c r="J111" s="38">
        <f t="shared" si="22"/>
        <v>0</v>
      </c>
      <c r="K111" s="38">
        <f t="shared" si="23"/>
        <v>0</v>
      </c>
      <c r="L111" s="352">
        <f t="shared" si="14"/>
        <v>0</v>
      </c>
      <c r="M111" s="38"/>
      <c r="N111" s="18"/>
      <c r="O111" s="35"/>
      <c r="P111" s="144"/>
      <c r="Q111" s="35"/>
      <c r="R111" s="35"/>
      <c r="S111" s="35"/>
      <c r="T111" s="38">
        <f t="shared" si="15"/>
        <v>0</v>
      </c>
      <c r="U111" s="38">
        <f t="shared" si="16"/>
        <v>0</v>
      </c>
      <c r="V111" s="38"/>
      <c r="W111" s="166">
        <f t="shared" si="17"/>
        <v>0</v>
      </c>
      <c r="X111" s="38"/>
      <c r="Y111" s="38"/>
      <c r="Z111" s="206">
        <f t="shared" si="18"/>
        <v>0</v>
      </c>
      <c r="AA111" s="38"/>
      <c r="AB111" s="38"/>
      <c r="AC111" s="38"/>
      <c r="AD111" s="370">
        <f t="shared" si="19"/>
        <v>0</v>
      </c>
      <c r="AE111" s="38"/>
      <c r="AF111" s="38"/>
      <c r="AG111" s="35"/>
      <c r="AH111" s="168">
        <f t="shared" si="20"/>
        <v>0</v>
      </c>
      <c r="AI111" s="171">
        <f t="shared" si="21"/>
        <v>0</v>
      </c>
    </row>
    <row r="112" spans="1:35" x14ac:dyDescent="0.25">
      <c r="A112" s="15">
        <v>93</v>
      </c>
      <c r="B112" s="24" t="s">
        <v>110</v>
      </c>
      <c r="C112" s="25" t="s">
        <v>12</v>
      </c>
      <c r="D112" s="35"/>
      <c r="E112" s="18"/>
      <c r="F112" s="35"/>
      <c r="G112" s="144"/>
      <c r="H112" s="35"/>
      <c r="I112" s="35"/>
      <c r="J112" s="38">
        <f t="shared" si="22"/>
        <v>0</v>
      </c>
      <c r="K112" s="38">
        <f t="shared" si="23"/>
        <v>0</v>
      </c>
      <c r="L112" s="352">
        <f t="shared" si="14"/>
        <v>0</v>
      </c>
      <c r="M112" s="38"/>
      <c r="N112" s="18"/>
      <c r="O112" s="35"/>
      <c r="P112" s="144"/>
      <c r="Q112" s="35"/>
      <c r="R112" s="35"/>
      <c r="S112" s="35"/>
      <c r="T112" s="38">
        <f t="shared" si="15"/>
        <v>0</v>
      </c>
      <c r="U112" s="38">
        <f t="shared" si="16"/>
        <v>0</v>
      </c>
      <c r="V112" s="38"/>
      <c r="W112" s="166">
        <f t="shared" si="17"/>
        <v>0</v>
      </c>
      <c r="X112" s="38"/>
      <c r="Y112" s="38"/>
      <c r="Z112" s="206">
        <f t="shared" si="18"/>
        <v>0</v>
      </c>
      <c r="AA112" s="38"/>
      <c r="AB112" s="38"/>
      <c r="AC112" s="38"/>
      <c r="AD112" s="370">
        <f t="shared" si="19"/>
        <v>0</v>
      </c>
      <c r="AE112" s="38"/>
      <c r="AF112" s="38"/>
      <c r="AG112" s="35"/>
      <c r="AH112" s="168">
        <f t="shared" si="20"/>
        <v>0</v>
      </c>
      <c r="AI112" s="171">
        <f t="shared" si="21"/>
        <v>0</v>
      </c>
    </row>
    <row r="113" spans="1:35" x14ac:dyDescent="0.25">
      <c r="A113" s="15">
        <v>94</v>
      </c>
      <c r="B113" s="24" t="s">
        <v>79</v>
      </c>
      <c r="C113" s="25" t="s">
        <v>12</v>
      </c>
      <c r="D113" s="35"/>
      <c r="E113" s="18"/>
      <c r="F113" s="35"/>
      <c r="G113" s="144"/>
      <c r="H113" s="35"/>
      <c r="I113" s="35"/>
      <c r="J113" s="38">
        <f t="shared" si="22"/>
        <v>0</v>
      </c>
      <c r="K113" s="38">
        <f t="shared" si="23"/>
        <v>0</v>
      </c>
      <c r="L113" s="352">
        <f t="shared" si="14"/>
        <v>0</v>
      </c>
      <c r="M113" s="38"/>
      <c r="N113" s="18"/>
      <c r="O113" s="35"/>
      <c r="P113" s="144"/>
      <c r="Q113" s="35"/>
      <c r="R113" s="35"/>
      <c r="S113" s="35"/>
      <c r="T113" s="38">
        <f t="shared" si="15"/>
        <v>0</v>
      </c>
      <c r="U113" s="38">
        <f t="shared" si="16"/>
        <v>0</v>
      </c>
      <c r="V113" s="38"/>
      <c r="W113" s="166">
        <f t="shared" si="17"/>
        <v>0</v>
      </c>
      <c r="X113" s="38"/>
      <c r="Y113" s="38"/>
      <c r="Z113" s="206">
        <f t="shared" si="18"/>
        <v>0</v>
      </c>
      <c r="AA113" s="38"/>
      <c r="AB113" s="38"/>
      <c r="AC113" s="148"/>
      <c r="AD113" s="370">
        <f t="shared" si="19"/>
        <v>0</v>
      </c>
      <c r="AE113" s="38"/>
      <c r="AF113" s="38"/>
      <c r="AG113" s="35"/>
      <c r="AH113" s="168">
        <f t="shared" si="20"/>
        <v>0</v>
      </c>
      <c r="AI113" s="171">
        <f t="shared" si="21"/>
        <v>0</v>
      </c>
    </row>
    <row r="114" spans="1:35" x14ac:dyDescent="0.25">
      <c r="A114" s="15"/>
      <c r="B114" s="269" t="s">
        <v>61</v>
      </c>
      <c r="C114" s="7"/>
      <c r="D114" s="38"/>
      <c r="E114" s="144"/>
      <c r="F114" s="38"/>
      <c r="G114" s="144"/>
      <c r="H114" s="38"/>
      <c r="I114" s="38"/>
      <c r="J114" s="38">
        <f t="shared" si="22"/>
        <v>0</v>
      </c>
      <c r="K114" s="38">
        <f t="shared" si="23"/>
        <v>0</v>
      </c>
      <c r="L114" s="352">
        <f t="shared" si="14"/>
        <v>0</v>
      </c>
      <c r="M114" s="38"/>
      <c r="N114" s="144"/>
      <c r="O114" s="38"/>
      <c r="P114" s="144"/>
      <c r="Q114" s="38"/>
      <c r="R114" s="38"/>
      <c r="S114" s="38"/>
      <c r="T114" s="38">
        <f t="shared" si="15"/>
        <v>0</v>
      </c>
      <c r="U114" s="38">
        <f t="shared" si="16"/>
        <v>0</v>
      </c>
      <c r="V114" s="38"/>
      <c r="W114" s="166">
        <f t="shared" si="17"/>
        <v>0</v>
      </c>
      <c r="X114" s="38"/>
      <c r="Y114" s="38"/>
      <c r="Z114" s="206">
        <f t="shared" si="18"/>
        <v>0</v>
      </c>
      <c r="AA114" s="38"/>
      <c r="AB114" s="38"/>
      <c r="AC114" s="38"/>
      <c r="AD114" s="370">
        <f t="shared" si="19"/>
        <v>0</v>
      </c>
      <c r="AE114" s="38"/>
      <c r="AF114" s="38"/>
      <c r="AG114" s="38"/>
      <c r="AH114" s="168">
        <f t="shared" si="20"/>
        <v>0</v>
      </c>
      <c r="AI114" s="171">
        <f t="shared" si="21"/>
        <v>0</v>
      </c>
    </row>
    <row r="115" spans="1:35" x14ac:dyDescent="0.25">
      <c r="A115" s="15">
        <v>95</v>
      </c>
      <c r="B115" s="16" t="s">
        <v>1</v>
      </c>
      <c r="C115" s="17" t="s">
        <v>12</v>
      </c>
      <c r="D115" s="38"/>
      <c r="E115" s="144"/>
      <c r="F115" s="38"/>
      <c r="G115" s="144"/>
      <c r="H115" s="38"/>
      <c r="I115" s="38"/>
      <c r="J115" s="38">
        <f t="shared" si="22"/>
        <v>0</v>
      </c>
      <c r="K115" s="38">
        <f t="shared" si="23"/>
        <v>0</v>
      </c>
      <c r="L115" s="352">
        <f t="shared" si="14"/>
        <v>0</v>
      </c>
      <c r="M115" s="38"/>
      <c r="N115" s="144"/>
      <c r="O115" s="38"/>
      <c r="P115" s="144"/>
      <c r="Q115" s="38"/>
      <c r="R115" s="38"/>
      <c r="S115" s="38"/>
      <c r="T115" s="38">
        <f t="shared" si="15"/>
        <v>0</v>
      </c>
      <c r="U115" s="38">
        <f t="shared" si="16"/>
        <v>0</v>
      </c>
      <c r="V115" s="38"/>
      <c r="W115" s="166">
        <f t="shared" si="17"/>
        <v>0</v>
      </c>
      <c r="X115" s="38"/>
      <c r="Y115" s="38"/>
      <c r="Z115" s="206">
        <f t="shared" si="18"/>
        <v>0</v>
      </c>
      <c r="AA115" s="38"/>
      <c r="AB115" s="38"/>
      <c r="AC115" s="38"/>
      <c r="AD115" s="370">
        <f t="shared" si="19"/>
        <v>0</v>
      </c>
      <c r="AE115" s="38"/>
      <c r="AF115" s="38"/>
      <c r="AG115" s="38"/>
      <c r="AH115" s="168">
        <f t="shared" si="20"/>
        <v>0</v>
      </c>
      <c r="AI115" s="171">
        <f t="shared" si="21"/>
        <v>0</v>
      </c>
    </row>
    <row r="116" spans="1:35" x14ac:dyDescent="0.25">
      <c r="A116" s="15">
        <v>96</v>
      </c>
      <c r="B116" s="19" t="s">
        <v>62</v>
      </c>
      <c r="C116" s="20" t="s">
        <v>12</v>
      </c>
      <c r="D116" s="38"/>
      <c r="E116" s="144"/>
      <c r="F116" s="38"/>
      <c r="G116" s="144"/>
      <c r="H116" s="38"/>
      <c r="I116" s="38"/>
      <c r="J116" s="38">
        <f t="shared" si="22"/>
        <v>0</v>
      </c>
      <c r="K116" s="38">
        <f t="shared" si="23"/>
        <v>0</v>
      </c>
      <c r="L116" s="352">
        <f t="shared" si="14"/>
        <v>0</v>
      </c>
      <c r="M116" s="38"/>
      <c r="N116" s="144"/>
      <c r="O116" s="38"/>
      <c r="P116" s="144"/>
      <c r="Q116" s="38"/>
      <c r="R116" s="38"/>
      <c r="S116" s="38"/>
      <c r="T116" s="38">
        <f t="shared" si="15"/>
        <v>0</v>
      </c>
      <c r="U116" s="38">
        <f t="shared" si="16"/>
        <v>0</v>
      </c>
      <c r="V116" s="38"/>
      <c r="W116" s="166">
        <f t="shared" si="17"/>
        <v>0</v>
      </c>
      <c r="X116" s="38"/>
      <c r="Y116" s="38"/>
      <c r="Z116" s="206">
        <f t="shared" si="18"/>
        <v>0</v>
      </c>
      <c r="AA116" s="38"/>
      <c r="AB116" s="38"/>
      <c r="AC116" s="38"/>
      <c r="AD116" s="370">
        <f t="shared" si="19"/>
        <v>0</v>
      </c>
      <c r="AE116" s="38"/>
      <c r="AF116" s="38"/>
      <c r="AG116" s="38"/>
      <c r="AH116" s="168">
        <f t="shared" si="20"/>
        <v>0</v>
      </c>
      <c r="AI116" s="171">
        <f t="shared" si="21"/>
        <v>0</v>
      </c>
    </row>
    <row r="117" spans="1:35" x14ac:dyDescent="0.25">
      <c r="A117" s="15">
        <v>97</v>
      </c>
      <c r="B117" s="19" t="s">
        <v>90</v>
      </c>
      <c r="C117" s="20" t="s">
        <v>12</v>
      </c>
      <c r="D117" s="38"/>
      <c r="E117" s="144"/>
      <c r="F117" s="38"/>
      <c r="G117" s="144"/>
      <c r="H117" s="38"/>
      <c r="I117" s="38"/>
      <c r="J117" s="38">
        <f t="shared" si="22"/>
        <v>0</v>
      </c>
      <c r="K117" s="38">
        <f t="shared" si="23"/>
        <v>0</v>
      </c>
      <c r="L117" s="352">
        <f t="shared" si="14"/>
        <v>0</v>
      </c>
      <c r="M117" s="38"/>
      <c r="N117" s="144"/>
      <c r="O117" s="38"/>
      <c r="P117" s="144"/>
      <c r="Q117" s="38"/>
      <c r="R117" s="38"/>
      <c r="S117" s="38"/>
      <c r="T117" s="38">
        <f t="shared" si="15"/>
        <v>0</v>
      </c>
      <c r="U117" s="38">
        <f t="shared" si="16"/>
        <v>0</v>
      </c>
      <c r="V117" s="38"/>
      <c r="W117" s="166">
        <f t="shared" si="17"/>
        <v>0</v>
      </c>
      <c r="X117" s="38"/>
      <c r="Y117" s="38"/>
      <c r="Z117" s="206">
        <f t="shared" si="18"/>
        <v>0</v>
      </c>
      <c r="AA117" s="38"/>
      <c r="AB117" s="38"/>
      <c r="AC117" s="38"/>
      <c r="AD117" s="370">
        <f t="shared" si="19"/>
        <v>0</v>
      </c>
      <c r="AE117" s="38"/>
      <c r="AF117" s="38"/>
      <c r="AG117" s="38"/>
      <c r="AH117" s="168">
        <f t="shared" si="20"/>
        <v>0</v>
      </c>
      <c r="AI117" s="171">
        <f t="shared" si="21"/>
        <v>0</v>
      </c>
    </row>
    <row r="118" spans="1:35" x14ac:dyDescent="0.25">
      <c r="A118" s="15">
        <v>98</v>
      </c>
      <c r="B118" s="19" t="s">
        <v>63</v>
      </c>
      <c r="C118" s="20" t="s">
        <v>12</v>
      </c>
      <c r="D118" s="38"/>
      <c r="E118" s="144"/>
      <c r="F118" s="38"/>
      <c r="G118" s="144"/>
      <c r="H118" s="38"/>
      <c r="I118" s="38"/>
      <c r="J118" s="38">
        <f t="shared" si="22"/>
        <v>0</v>
      </c>
      <c r="K118" s="38">
        <f t="shared" si="23"/>
        <v>0</v>
      </c>
      <c r="L118" s="352">
        <f t="shared" si="14"/>
        <v>0</v>
      </c>
      <c r="M118" s="38"/>
      <c r="N118" s="144"/>
      <c r="O118" s="38"/>
      <c r="P118" s="144"/>
      <c r="Q118" s="38"/>
      <c r="R118" s="38"/>
      <c r="S118" s="38"/>
      <c r="T118" s="38">
        <f t="shared" si="15"/>
        <v>0</v>
      </c>
      <c r="U118" s="38">
        <f t="shared" si="16"/>
        <v>0</v>
      </c>
      <c r="V118" s="38"/>
      <c r="W118" s="166">
        <f t="shared" si="17"/>
        <v>0</v>
      </c>
      <c r="X118" s="38"/>
      <c r="Y118" s="38"/>
      <c r="Z118" s="206">
        <f t="shared" si="18"/>
        <v>0</v>
      </c>
      <c r="AA118" s="38"/>
      <c r="AB118" s="38"/>
      <c r="AC118" s="38"/>
      <c r="AD118" s="370">
        <f t="shared" si="19"/>
        <v>0</v>
      </c>
      <c r="AE118" s="38"/>
      <c r="AF118" s="38"/>
      <c r="AG118" s="38"/>
      <c r="AH118" s="168">
        <f t="shared" si="20"/>
        <v>0</v>
      </c>
      <c r="AI118" s="171">
        <f t="shared" si="21"/>
        <v>0</v>
      </c>
    </row>
    <row r="119" spans="1:35" x14ac:dyDescent="0.25">
      <c r="A119" s="15">
        <v>99</v>
      </c>
      <c r="B119" s="16" t="s">
        <v>64</v>
      </c>
      <c r="C119" s="17" t="s">
        <v>12</v>
      </c>
      <c r="D119" s="38"/>
      <c r="E119" s="144"/>
      <c r="F119" s="38"/>
      <c r="G119" s="144"/>
      <c r="H119" s="38">
        <v>5.5999999999999999E-3</v>
      </c>
      <c r="I119" s="38"/>
      <c r="J119" s="38">
        <f t="shared" si="22"/>
        <v>0</v>
      </c>
      <c r="K119" s="38">
        <f t="shared" si="23"/>
        <v>0</v>
      </c>
      <c r="L119" s="352">
        <f t="shared" si="14"/>
        <v>5.5999999999999999E-3</v>
      </c>
      <c r="M119" s="38"/>
      <c r="N119" s="144"/>
      <c r="O119" s="38"/>
      <c r="P119" s="144"/>
      <c r="Q119" s="38">
        <v>5.5999999999999999E-3</v>
      </c>
      <c r="R119" s="38"/>
      <c r="S119" s="38"/>
      <c r="T119" s="38">
        <f t="shared" si="15"/>
        <v>0</v>
      </c>
      <c r="U119" s="38">
        <f t="shared" si="16"/>
        <v>0</v>
      </c>
      <c r="V119" s="38"/>
      <c r="W119" s="166">
        <f t="shared" si="17"/>
        <v>0</v>
      </c>
      <c r="X119" s="38"/>
      <c r="Y119" s="38"/>
      <c r="Z119" s="206">
        <f t="shared" si="18"/>
        <v>0</v>
      </c>
      <c r="AA119" s="38"/>
      <c r="AB119" s="38"/>
      <c r="AC119" s="38"/>
      <c r="AD119" s="370">
        <f t="shared" si="19"/>
        <v>0</v>
      </c>
      <c r="AE119" s="38"/>
      <c r="AF119" s="38"/>
      <c r="AG119" s="38"/>
      <c r="AH119" s="168">
        <f t="shared" si="20"/>
        <v>0</v>
      </c>
      <c r="AI119" s="171">
        <f t="shared" si="21"/>
        <v>5.5999999999999999E-3</v>
      </c>
    </row>
    <row r="120" spans="1:35" x14ac:dyDescent="0.25">
      <c r="A120" s="15">
        <v>100</v>
      </c>
      <c r="B120" s="16" t="s">
        <v>65</v>
      </c>
      <c r="C120" s="17" t="s">
        <v>12</v>
      </c>
      <c r="D120" s="38"/>
      <c r="E120" s="144"/>
      <c r="F120" s="38"/>
      <c r="G120" s="144"/>
      <c r="H120" s="38"/>
      <c r="I120" s="38"/>
      <c r="J120" s="38">
        <f t="shared" si="22"/>
        <v>0</v>
      </c>
      <c r="K120" s="38">
        <f t="shared" si="23"/>
        <v>0</v>
      </c>
      <c r="L120" s="352">
        <f t="shared" si="14"/>
        <v>0</v>
      </c>
      <c r="M120" s="38"/>
      <c r="N120" s="144"/>
      <c r="O120" s="38"/>
      <c r="P120" s="144"/>
      <c r="Q120" s="38"/>
      <c r="R120" s="38"/>
      <c r="S120" s="38"/>
      <c r="T120" s="38">
        <f t="shared" si="15"/>
        <v>0</v>
      </c>
      <c r="U120" s="38">
        <f t="shared" si="16"/>
        <v>0</v>
      </c>
      <c r="V120" s="38"/>
      <c r="W120" s="166">
        <f t="shared" si="17"/>
        <v>0</v>
      </c>
      <c r="X120" s="38"/>
      <c r="Y120" s="38"/>
      <c r="Z120" s="206">
        <f t="shared" si="18"/>
        <v>0</v>
      </c>
      <c r="AA120" s="38"/>
      <c r="AB120" s="38"/>
      <c r="AC120" s="38"/>
      <c r="AD120" s="370">
        <f t="shared" si="19"/>
        <v>0</v>
      </c>
      <c r="AE120" s="38"/>
      <c r="AF120" s="38"/>
      <c r="AG120" s="38"/>
      <c r="AH120" s="168">
        <f t="shared" si="20"/>
        <v>0</v>
      </c>
      <c r="AI120" s="171">
        <f t="shared" si="21"/>
        <v>0</v>
      </c>
    </row>
    <row r="121" spans="1:35" x14ac:dyDescent="0.25">
      <c r="A121" s="15"/>
      <c r="B121" s="269" t="s">
        <v>120</v>
      </c>
      <c r="C121" s="7"/>
      <c r="D121" s="38"/>
      <c r="E121" s="144"/>
      <c r="F121" s="38"/>
      <c r="G121" s="144"/>
      <c r="H121" s="38"/>
      <c r="I121" s="38"/>
      <c r="J121" s="38">
        <f t="shared" si="22"/>
        <v>0</v>
      </c>
      <c r="K121" s="38">
        <f t="shared" si="23"/>
        <v>0</v>
      </c>
      <c r="L121" s="352">
        <f t="shared" si="14"/>
        <v>0</v>
      </c>
      <c r="M121" s="38"/>
      <c r="N121" s="144"/>
      <c r="O121" s="38"/>
      <c r="P121" s="144"/>
      <c r="Q121" s="38"/>
      <c r="R121" s="38"/>
      <c r="S121" s="38"/>
      <c r="T121" s="38">
        <f t="shared" si="15"/>
        <v>0</v>
      </c>
      <c r="U121" s="38">
        <f t="shared" si="16"/>
        <v>0</v>
      </c>
      <c r="V121" s="38"/>
      <c r="W121" s="166">
        <f t="shared" si="17"/>
        <v>0</v>
      </c>
      <c r="X121" s="38"/>
      <c r="Y121" s="38"/>
      <c r="Z121" s="206">
        <f t="shared" si="18"/>
        <v>0</v>
      </c>
      <c r="AA121" s="38"/>
      <c r="AB121" s="38"/>
      <c r="AC121" s="38"/>
      <c r="AD121" s="370">
        <f t="shared" si="19"/>
        <v>0</v>
      </c>
      <c r="AE121" s="38"/>
      <c r="AF121" s="38"/>
      <c r="AG121" s="38"/>
      <c r="AH121" s="168">
        <f t="shared" si="20"/>
        <v>0</v>
      </c>
      <c r="AI121" s="171">
        <f t="shared" si="21"/>
        <v>0</v>
      </c>
    </row>
    <row r="122" spans="1:35" x14ac:dyDescent="0.25">
      <c r="A122" s="15">
        <v>101</v>
      </c>
      <c r="B122" s="16" t="s">
        <v>72</v>
      </c>
      <c r="C122" s="25" t="s">
        <v>12</v>
      </c>
      <c r="D122" s="38"/>
      <c r="E122" s="144"/>
      <c r="F122" s="38"/>
      <c r="G122" s="144"/>
      <c r="H122" s="38"/>
      <c r="I122" s="38"/>
      <c r="J122" s="38">
        <f t="shared" si="22"/>
        <v>0</v>
      </c>
      <c r="K122" s="38">
        <f t="shared" si="23"/>
        <v>0</v>
      </c>
      <c r="L122" s="352">
        <f t="shared" si="14"/>
        <v>0</v>
      </c>
      <c r="M122" s="38"/>
      <c r="N122" s="144"/>
      <c r="O122" s="38"/>
      <c r="P122" s="144"/>
      <c r="Q122" s="38"/>
      <c r="R122" s="38"/>
      <c r="S122" s="38"/>
      <c r="T122" s="38">
        <f t="shared" si="15"/>
        <v>0</v>
      </c>
      <c r="U122" s="38">
        <f t="shared" si="16"/>
        <v>0</v>
      </c>
      <c r="V122" s="38"/>
      <c r="W122" s="166">
        <f t="shared" si="17"/>
        <v>0</v>
      </c>
      <c r="X122" s="38"/>
      <c r="Y122" s="38"/>
      <c r="Z122" s="206">
        <f t="shared" si="18"/>
        <v>0</v>
      </c>
      <c r="AA122" s="38"/>
      <c r="AB122" s="38"/>
      <c r="AC122" s="38"/>
      <c r="AD122" s="370">
        <f t="shared" si="19"/>
        <v>0</v>
      </c>
      <c r="AE122" s="38"/>
      <c r="AF122" s="38"/>
      <c r="AG122" s="38"/>
      <c r="AH122" s="168">
        <f t="shared" si="20"/>
        <v>0</v>
      </c>
      <c r="AI122" s="171">
        <f t="shared" si="21"/>
        <v>0</v>
      </c>
    </row>
    <row r="123" spans="1:35" x14ac:dyDescent="0.25">
      <c r="A123" s="15">
        <v>102</v>
      </c>
      <c r="B123" s="16" t="s">
        <v>73</v>
      </c>
      <c r="C123" s="25" t="s">
        <v>12</v>
      </c>
      <c r="D123" s="38"/>
      <c r="E123" s="144"/>
      <c r="F123" s="38"/>
      <c r="G123" s="144"/>
      <c r="H123" s="38"/>
      <c r="I123" s="38"/>
      <c r="J123" s="38">
        <f t="shared" si="22"/>
        <v>0</v>
      </c>
      <c r="K123" s="38">
        <f t="shared" si="23"/>
        <v>0</v>
      </c>
      <c r="L123" s="352">
        <f t="shared" si="14"/>
        <v>0</v>
      </c>
      <c r="M123" s="38"/>
      <c r="N123" s="144"/>
      <c r="O123" s="38"/>
      <c r="P123" s="144"/>
      <c r="Q123" s="38"/>
      <c r="R123" s="38"/>
      <c r="S123" s="38"/>
      <c r="T123" s="38">
        <f t="shared" si="15"/>
        <v>0</v>
      </c>
      <c r="U123" s="38">
        <f t="shared" si="16"/>
        <v>0</v>
      </c>
      <c r="V123" s="38"/>
      <c r="W123" s="166">
        <f t="shared" si="17"/>
        <v>0</v>
      </c>
      <c r="X123" s="38"/>
      <c r="Y123" s="38"/>
      <c r="Z123" s="206">
        <f t="shared" si="18"/>
        <v>0</v>
      </c>
      <c r="AA123" s="38"/>
      <c r="AB123" s="38"/>
      <c r="AC123" s="38"/>
      <c r="AD123" s="370">
        <f t="shared" si="19"/>
        <v>0</v>
      </c>
      <c r="AE123" s="447">
        <v>6.6799999999999998E-2</v>
      </c>
      <c r="AF123" s="38"/>
      <c r="AG123" s="38"/>
      <c r="AH123" s="168">
        <f t="shared" si="20"/>
        <v>6.6799999999999998E-2</v>
      </c>
      <c r="AI123" s="171">
        <f t="shared" si="21"/>
        <v>6.6799999999999998E-2</v>
      </c>
    </row>
    <row r="124" spans="1:35" x14ac:dyDescent="0.25">
      <c r="A124" s="15">
        <v>103</v>
      </c>
      <c r="B124" s="16" t="s">
        <v>74</v>
      </c>
      <c r="C124" s="25" t="s">
        <v>12</v>
      </c>
      <c r="D124" s="38"/>
      <c r="E124" s="144"/>
      <c r="F124" s="435">
        <v>2.1600000000000001E-2</v>
      </c>
      <c r="G124" s="144"/>
      <c r="H124" s="38"/>
      <c r="I124" s="38"/>
      <c r="J124" s="38">
        <f t="shared" si="22"/>
        <v>0</v>
      </c>
      <c r="K124" s="38">
        <f t="shared" si="23"/>
        <v>0</v>
      </c>
      <c r="L124" s="352">
        <f t="shared" si="14"/>
        <v>2.1600000000000001E-2</v>
      </c>
      <c r="M124" s="38"/>
      <c r="N124" s="144"/>
      <c r="O124" s="435">
        <v>1.7999999999999999E-2</v>
      </c>
      <c r="P124" s="144"/>
      <c r="Q124" s="38"/>
      <c r="R124" s="38"/>
      <c r="S124" s="38"/>
      <c r="T124" s="38">
        <f t="shared" si="15"/>
        <v>0</v>
      </c>
      <c r="U124" s="38">
        <f t="shared" si="16"/>
        <v>0</v>
      </c>
      <c r="V124" s="38"/>
      <c r="W124" s="166">
        <f t="shared" si="17"/>
        <v>0</v>
      </c>
      <c r="X124" s="38"/>
      <c r="Y124" s="38"/>
      <c r="Z124" s="206">
        <f t="shared" si="18"/>
        <v>0</v>
      </c>
      <c r="AA124" s="38"/>
      <c r="AB124" s="38"/>
      <c r="AC124" s="38"/>
      <c r="AD124" s="370">
        <f t="shared" si="19"/>
        <v>0</v>
      </c>
      <c r="AE124" s="447">
        <f>13.32/1000</f>
        <v>1.332E-2</v>
      </c>
      <c r="AF124" s="38"/>
      <c r="AG124" s="38"/>
      <c r="AH124" s="168">
        <f t="shared" si="20"/>
        <v>1.332E-2</v>
      </c>
      <c r="AI124" s="171">
        <f t="shared" si="21"/>
        <v>3.492E-2</v>
      </c>
    </row>
    <row r="125" spans="1:35" x14ac:dyDescent="0.25">
      <c r="A125" s="15">
        <v>104</v>
      </c>
      <c r="B125" s="16" t="s">
        <v>75</v>
      </c>
      <c r="C125" s="25" t="s">
        <v>12</v>
      </c>
      <c r="D125" s="435">
        <v>0.03</v>
      </c>
      <c r="E125" s="144"/>
      <c r="F125" s="38"/>
      <c r="G125" s="144"/>
      <c r="H125" s="38"/>
      <c r="I125" s="38"/>
      <c r="J125" s="38">
        <f t="shared" si="22"/>
        <v>0</v>
      </c>
      <c r="K125" s="38">
        <f t="shared" si="23"/>
        <v>0</v>
      </c>
      <c r="L125" s="352">
        <f t="shared" si="14"/>
        <v>0.03</v>
      </c>
      <c r="M125" s="38"/>
      <c r="N125" s="436">
        <v>0.05</v>
      </c>
      <c r="O125" s="38"/>
      <c r="P125" s="144"/>
      <c r="Q125" s="38"/>
      <c r="R125" s="38"/>
      <c r="S125" s="38"/>
      <c r="T125" s="38">
        <f t="shared" si="15"/>
        <v>0</v>
      </c>
      <c r="U125" s="38">
        <f t="shared" si="16"/>
        <v>0</v>
      </c>
      <c r="V125" s="38"/>
      <c r="W125" s="166">
        <f t="shared" si="17"/>
        <v>0</v>
      </c>
      <c r="X125" s="38"/>
      <c r="Y125" s="38"/>
      <c r="Z125" s="206">
        <f t="shared" si="18"/>
        <v>0</v>
      </c>
      <c r="AA125" s="38"/>
      <c r="AB125" s="38"/>
      <c r="AC125" s="38"/>
      <c r="AD125" s="370">
        <f t="shared" si="19"/>
        <v>0</v>
      </c>
      <c r="AE125" s="447">
        <v>1.6250000000000001E-2</v>
      </c>
      <c r="AF125" s="38"/>
      <c r="AG125" s="38"/>
      <c r="AH125" s="168">
        <f t="shared" si="20"/>
        <v>1.6250000000000001E-2</v>
      </c>
      <c r="AI125" s="171">
        <f t="shared" si="21"/>
        <v>4.6249999999999999E-2</v>
      </c>
    </row>
    <row r="126" spans="1:35" x14ac:dyDescent="0.25">
      <c r="A126" s="15">
        <v>105</v>
      </c>
      <c r="B126" s="16" t="s">
        <v>77</v>
      </c>
      <c r="C126" s="25" t="s">
        <v>12</v>
      </c>
      <c r="D126" s="435">
        <v>0.03</v>
      </c>
      <c r="E126" s="144"/>
      <c r="F126" s="38"/>
      <c r="G126" s="144"/>
      <c r="H126" s="38"/>
      <c r="I126" s="38"/>
      <c r="J126" s="38">
        <f t="shared" si="22"/>
        <v>0</v>
      </c>
      <c r="K126" s="38">
        <f t="shared" si="23"/>
        <v>0</v>
      </c>
      <c r="L126" s="352">
        <f t="shared" si="14"/>
        <v>0.03</v>
      </c>
      <c r="M126" s="38"/>
      <c r="N126" s="436">
        <v>0.05</v>
      </c>
      <c r="O126" s="38"/>
      <c r="P126" s="144"/>
      <c r="Q126" s="38"/>
      <c r="R126" s="38"/>
      <c r="S126" s="38"/>
      <c r="T126" s="38">
        <f t="shared" si="15"/>
        <v>0</v>
      </c>
      <c r="U126" s="38">
        <f t="shared" si="16"/>
        <v>0</v>
      </c>
      <c r="V126" s="38"/>
      <c r="W126" s="166">
        <f t="shared" si="17"/>
        <v>0</v>
      </c>
      <c r="X126" s="38"/>
      <c r="Y126" s="38"/>
      <c r="Z126" s="206">
        <f t="shared" si="18"/>
        <v>0</v>
      </c>
      <c r="AA126" s="38"/>
      <c r="AB126" s="38"/>
      <c r="AC126" s="38"/>
      <c r="AD126" s="370">
        <f t="shared" si="19"/>
        <v>0</v>
      </c>
      <c r="AE126" s="38"/>
      <c r="AF126" s="38"/>
      <c r="AG126" s="38"/>
      <c r="AH126" s="168">
        <f t="shared" si="20"/>
        <v>0</v>
      </c>
      <c r="AI126" s="171">
        <f t="shared" si="21"/>
        <v>0.03</v>
      </c>
    </row>
    <row r="127" spans="1:35" x14ac:dyDescent="0.25">
      <c r="A127" s="15">
        <v>106</v>
      </c>
      <c r="B127" s="16" t="s">
        <v>76</v>
      </c>
      <c r="C127" s="25" t="s">
        <v>12</v>
      </c>
      <c r="D127" s="38"/>
      <c r="E127" s="144"/>
      <c r="F127" s="38"/>
      <c r="G127" s="144"/>
      <c r="H127" s="38"/>
      <c r="I127" s="38"/>
      <c r="J127" s="38">
        <f t="shared" si="22"/>
        <v>0</v>
      </c>
      <c r="K127" s="38">
        <f t="shared" si="23"/>
        <v>0</v>
      </c>
      <c r="L127" s="352">
        <f t="shared" si="14"/>
        <v>0</v>
      </c>
      <c r="M127" s="38"/>
      <c r="N127" s="144"/>
      <c r="O127" s="38"/>
      <c r="P127" s="144"/>
      <c r="Q127" s="38"/>
      <c r="R127" s="38"/>
      <c r="S127" s="38"/>
      <c r="T127" s="38">
        <f t="shared" si="15"/>
        <v>0</v>
      </c>
      <c r="U127" s="38">
        <f t="shared" si="16"/>
        <v>0</v>
      </c>
      <c r="V127" s="38"/>
      <c r="W127" s="166">
        <f t="shared" si="17"/>
        <v>0</v>
      </c>
      <c r="X127" s="38"/>
      <c r="Y127" s="38"/>
      <c r="Z127" s="206">
        <f t="shared" si="18"/>
        <v>0</v>
      </c>
      <c r="AA127" s="38"/>
      <c r="AB127" s="38"/>
      <c r="AC127" s="38"/>
      <c r="AD127" s="370">
        <f t="shared" si="19"/>
        <v>0</v>
      </c>
      <c r="AE127" s="38"/>
      <c r="AF127" s="38"/>
      <c r="AG127" s="38"/>
      <c r="AH127" s="168">
        <f t="shared" si="20"/>
        <v>0</v>
      </c>
      <c r="AI127" s="171">
        <f t="shared" si="21"/>
        <v>0</v>
      </c>
    </row>
    <row r="128" spans="1:35" x14ac:dyDescent="0.25">
      <c r="A128" s="15">
        <v>107</v>
      </c>
      <c r="B128" s="24" t="s">
        <v>78</v>
      </c>
      <c r="C128" s="25" t="s">
        <v>12</v>
      </c>
      <c r="D128" s="38"/>
      <c r="E128" s="144"/>
      <c r="F128" s="38"/>
      <c r="G128" s="144"/>
      <c r="H128" s="38"/>
      <c r="I128" s="38"/>
      <c r="J128" s="38">
        <f t="shared" si="22"/>
        <v>0</v>
      </c>
      <c r="K128" s="38">
        <f t="shared" si="23"/>
        <v>0</v>
      </c>
      <c r="L128" s="352">
        <f t="shared" si="14"/>
        <v>0</v>
      </c>
      <c r="M128" s="38"/>
      <c r="N128" s="144"/>
      <c r="O128" s="38"/>
      <c r="P128" s="144"/>
      <c r="Q128" s="38"/>
      <c r="R128" s="38"/>
      <c r="S128" s="38"/>
      <c r="T128" s="38">
        <f t="shared" si="15"/>
        <v>0</v>
      </c>
      <c r="U128" s="38">
        <f t="shared" si="16"/>
        <v>0</v>
      </c>
      <c r="V128" s="38"/>
      <c r="W128" s="166">
        <f t="shared" si="17"/>
        <v>0</v>
      </c>
      <c r="X128" s="38"/>
      <c r="Y128" s="38"/>
      <c r="Z128" s="206">
        <f t="shared" si="18"/>
        <v>0</v>
      </c>
      <c r="AA128" s="38"/>
      <c r="AB128" s="38"/>
      <c r="AC128" s="38"/>
      <c r="AD128" s="370">
        <f t="shared" si="19"/>
        <v>0</v>
      </c>
      <c r="AE128" s="38"/>
      <c r="AF128" s="38"/>
      <c r="AG128" s="38"/>
      <c r="AH128" s="168">
        <f t="shared" si="20"/>
        <v>0</v>
      </c>
      <c r="AI128" s="171">
        <f t="shared" si="21"/>
        <v>0</v>
      </c>
    </row>
    <row r="129" spans="1:35" x14ac:dyDescent="0.25">
      <c r="A129" s="15">
        <v>108</v>
      </c>
      <c r="B129" s="24" t="s">
        <v>107</v>
      </c>
      <c r="C129" s="25" t="s">
        <v>12</v>
      </c>
      <c r="D129" s="38"/>
      <c r="E129" s="144"/>
      <c r="F129" s="38"/>
      <c r="G129" s="144"/>
      <c r="H129" s="38"/>
      <c r="I129" s="38"/>
      <c r="J129" s="38">
        <f t="shared" si="22"/>
        <v>0</v>
      </c>
      <c r="K129" s="38">
        <f t="shared" si="23"/>
        <v>0</v>
      </c>
      <c r="L129" s="352">
        <f t="shared" si="14"/>
        <v>0</v>
      </c>
      <c r="M129" s="38"/>
      <c r="N129" s="144"/>
      <c r="O129" s="38"/>
      <c r="P129" s="144"/>
      <c r="Q129" s="38"/>
      <c r="R129" s="38"/>
      <c r="S129" s="38"/>
      <c r="T129" s="38">
        <f t="shared" si="15"/>
        <v>0</v>
      </c>
      <c r="U129" s="38">
        <f t="shared" si="16"/>
        <v>0</v>
      </c>
      <c r="V129" s="38"/>
      <c r="W129" s="166">
        <f t="shared" si="17"/>
        <v>0</v>
      </c>
      <c r="X129" s="38"/>
      <c r="Y129" s="38"/>
      <c r="Z129" s="206">
        <f t="shared" si="18"/>
        <v>0</v>
      </c>
      <c r="AA129" s="38"/>
      <c r="AB129" s="38"/>
      <c r="AC129" s="38"/>
      <c r="AD129" s="370">
        <f t="shared" si="19"/>
        <v>0</v>
      </c>
      <c r="AE129" s="38"/>
      <c r="AF129" s="38"/>
      <c r="AG129" s="38"/>
      <c r="AH129" s="168">
        <f t="shared" si="20"/>
        <v>0</v>
      </c>
      <c r="AI129" s="171">
        <f t="shared" si="21"/>
        <v>0</v>
      </c>
    </row>
    <row r="130" spans="1:35" x14ac:dyDescent="0.25">
      <c r="A130" s="15">
        <v>109</v>
      </c>
      <c r="B130" s="24" t="s">
        <v>210</v>
      </c>
      <c r="C130" s="25" t="s">
        <v>12</v>
      </c>
      <c r="D130" s="38"/>
      <c r="E130" s="144"/>
      <c r="F130" s="38"/>
      <c r="G130" s="144"/>
      <c r="H130" s="38"/>
      <c r="I130" s="38"/>
      <c r="J130" s="38">
        <f t="shared" si="22"/>
        <v>0</v>
      </c>
      <c r="K130" s="38">
        <f t="shared" si="23"/>
        <v>0</v>
      </c>
      <c r="L130" s="352">
        <f t="shared" si="14"/>
        <v>0</v>
      </c>
      <c r="M130" s="38"/>
      <c r="N130" s="144"/>
      <c r="O130" s="38"/>
      <c r="P130" s="144"/>
      <c r="Q130" s="38"/>
      <c r="R130" s="38"/>
      <c r="S130" s="38"/>
      <c r="T130" s="38">
        <f t="shared" si="15"/>
        <v>0</v>
      </c>
      <c r="U130" s="38">
        <f t="shared" si="16"/>
        <v>0</v>
      </c>
      <c r="V130" s="38"/>
      <c r="W130" s="166">
        <f t="shared" si="17"/>
        <v>0</v>
      </c>
      <c r="X130" s="38"/>
      <c r="Y130" s="38"/>
      <c r="Z130" s="206">
        <f t="shared" si="18"/>
        <v>0</v>
      </c>
      <c r="AA130" s="38"/>
      <c r="AB130" s="38"/>
      <c r="AC130" s="38"/>
      <c r="AD130" s="370">
        <f t="shared" si="19"/>
        <v>0</v>
      </c>
      <c r="AE130" s="38"/>
      <c r="AF130" s="38"/>
      <c r="AG130" s="38"/>
      <c r="AH130" s="168">
        <f t="shared" si="20"/>
        <v>0</v>
      </c>
      <c r="AI130" s="171">
        <f t="shared" si="21"/>
        <v>0</v>
      </c>
    </row>
    <row r="131" spans="1:35" x14ac:dyDescent="0.25">
      <c r="A131" s="544" t="s">
        <v>236</v>
      </c>
      <c r="B131" s="545"/>
      <c r="C131" s="56"/>
      <c r="D131" s="46"/>
      <c r="E131" s="46"/>
      <c r="F131" s="46"/>
      <c r="G131" s="149"/>
      <c r="H131" s="46"/>
      <c r="I131" s="46"/>
      <c r="J131" s="38">
        <f t="shared" si="22"/>
        <v>0</v>
      </c>
      <c r="K131" s="38">
        <f t="shared" si="23"/>
        <v>0</v>
      </c>
      <c r="L131" s="352">
        <f t="shared" si="14"/>
        <v>0</v>
      </c>
      <c r="M131" s="149"/>
      <c r="N131" s="46"/>
      <c r="O131" s="46"/>
      <c r="P131" s="149"/>
      <c r="Q131" s="46"/>
      <c r="R131" s="46"/>
      <c r="S131" s="46"/>
      <c r="T131" s="38">
        <f t="shared" si="15"/>
        <v>0</v>
      </c>
      <c r="U131" s="38">
        <f t="shared" si="16"/>
        <v>0</v>
      </c>
      <c r="V131" s="38"/>
      <c r="W131" s="166">
        <f t="shared" si="17"/>
        <v>0</v>
      </c>
      <c r="X131" s="149"/>
      <c r="Y131" s="149"/>
      <c r="Z131" s="206">
        <f t="shared" si="18"/>
        <v>0</v>
      </c>
      <c r="AA131" s="149"/>
      <c r="AB131" s="149"/>
      <c r="AC131" s="149"/>
      <c r="AD131" s="370">
        <f t="shared" si="19"/>
        <v>0</v>
      </c>
      <c r="AE131" s="38"/>
      <c r="AF131" s="38"/>
      <c r="AG131" s="46"/>
      <c r="AH131" s="168">
        <f t="shared" si="20"/>
        <v>0</v>
      </c>
      <c r="AI131" s="171">
        <f t="shared" si="21"/>
        <v>0</v>
      </c>
    </row>
    <row r="132" spans="1:35" x14ac:dyDescent="0.25">
      <c r="A132" s="65">
        <v>110</v>
      </c>
      <c r="B132" s="50" t="s">
        <v>95</v>
      </c>
      <c r="C132" s="57" t="s">
        <v>12</v>
      </c>
      <c r="D132" s="35"/>
      <c r="E132" s="35"/>
      <c r="F132" s="35"/>
      <c r="G132" s="38"/>
      <c r="H132" s="35"/>
      <c r="I132" s="49"/>
      <c r="J132" s="38">
        <f t="shared" si="22"/>
        <v>0</v>
      </c>
      <c r="K132" s="38">
        <f t="shared" si="23"/>
        <v>0</v>
      </c>
      <c r="L132" s="352">
        <f t="shared" si="14"/>
        <v>0</v>
      </c>
      <c r="M132" s="151"/>
      <c r="N132" s="35"/>
      <c r="O132" s="35"/>
      <c r="P132" s="38"/>
      <c r="Q132" s="35"/>
      <c r="R132" s="49"/>
      <c r="S132" s="49"/>
      <c r="T132" s="38">
        <f t="shared" si="15"/>
        <v>0</v>
      </c>
      <c r="U132" s="38">
        <f t="shared" si="16"/>
        <v>0</v>
      </c>
      <c r="V132" s="38"/>
      <c r="W132" s="166">
        <f t="shared" si="17"/>
        <v>0</v>
      </c>
      <c r="X132" s="148"/>
      <c r="Y132" s="38"/>
      <c r="Z132" s="206">
        <f t="shared" si="18"/>
        <v>0</v>
      </c>
      <c r="AA132" s="148"/>
      <c r="AB132" s="148"/>
      <c r="AC132" s="148"/>
      <c r="AD132" s="370">
        <f t="shared" si="19"/>
        <v>0</v>
      </c>
      <c r="AE132" s="38"/>
      <c r="AF132" s="38"/>
      <c r="AG132" s="53"/>
      <c r="AH132" s="168">
        <f t="shared" si="20"/>
        <v>0</v>
      </c>
      <c r="AI132" s="171">
        <f t="shared" si="21"/>
        <v>0</v>
      </c>
    </row>
    <row r="133" spans="1:35" x14ac:dyDescent="0.25">
      <c r="A133" s="65">
        <v>111</v>
      </c>
      <c r="B133" s="50" t="s">
        <v>96</v>
      </c>
      <c r="C133" s="57" t="s">
        <v>12</v>
      </c>
      <c r="D133" s="35"/>
      <c r="E133" s="35"/>
      <c r="F133" s="35"/>
      <c r="G133" s="38"/>
      <c r="H133" s="35"/>
      <c r="I133" s="49"/>
      <c r="J133" s="38">
        <f t="shared" si="22"/>
        <v>0</v>
      </c>
      <c r="K133" s="38">
        <f t="shared" si="23"/>
        <v>0</v>
      </c>
      <c r="L133" s="352">
        <f t="shared" si="14"/>
        <v>0</v>
      </c>
      <c r="M133" s="151"/>
      <c r="N133" s="35"/>
      <c r="O133" s="35"/>
      <c r="P133" s="38"/>
      <c r="Q133" s="35"/>
      <c r="R133" s="49"/>
      <c r="S133" s="49"/>
      <c r="T133" s="38">
        <f t="shared" si="15"/>
        <v>0</v>
      </c>
      <c r="U133" s="38">
        <f t="shared" si="16"/>
        <v>0</v>
      </c>
      <c r="V133" s="38"/>
      <c r="W133" s="166">
        <f t="shared" si="17"/>
        <v>0</v>
      </c>
      <c r="X133" s="148"/>
      <c r="Y133" s="38"/>
      <c r="Z133" s="206">
        <f t="shared" si="18"/>
        <v>0</v>
      </c>
      <c r="AA133" s="148"/>
      <c r="AB133" s="148"/>
      <c r="AC133" s="148"/>
      <c r="AD133" s="370">
        <f t="shared" si="19"/>
        <v>0</v>
      </c>
      <c r="AE133" s="38"/>
      <c r="AF133" s="38"/>
      <c r="AG133" s="53"/>
      <c r="AH133" s="168">
        <f t="shared" si="20"/>
        <v>0</v>
      </c>
      <c r="AI133" s="171">
        <f t="shared" si="21"/>
        <v>0</v>
      </c>
    </row>
    <row r="134" spans="1:35" x14ac:dyDescent="0.25">
      <c r="A134" s="65">
        <v>112</v>
      </c>
      <c r="B134" s="50" t="s">
        <v>97</v>
      </c>
      <c r="C134" s="57" t="s">
        <v>12</v>
      </c>
      <c r="D134" s="35"/>
      <c r="E134" s="35"/>
      <c r="F134" s="35"/>
      <c r="G134" s="38"/>
      <c r="H134" s="35"/>
      <c r="I134" s="49"/>
      <c r="J134" s="38">
        <f t="shared" si="22"/>
        <v>0</v>
      </c>
      <c r="K134" s="38">
        <f t="shared" si="23"/>
        <v>0</v>
      </c>
      <c r="L134" s="352">
        <f t="shared" si="14"/>
        <v>0</v>
      </c>
      <c r="M134" s="151"/>
      <c r="N134" s="35"/>
      <c r="O134" s="35"/>
      <c r="P134" s="38"/>
      <c r="Q134" s="35"/>
      <c r="R134" s="49"/>
      <c r="S134" s="49"/>
      <c r="T134" s="38">
        <f t="shared" si="15"/>
        <v>0</v>
      </c>
      <c r="U134" s="38">
        <f t="shared" si="16"/>
        <v>0</v>
      </c>
      <c r="V134" s="38"/>
      <c r="W134" s="166">
        <f t="shared" si="17"/>
        <v>0</v>
      </c>
      <c r="X134" s="148"/>
      <c r="Y134" s="38"/>
      <c r="Z134" s="206">
        <f t="shared" si="18"/>
        <v>0</v>
      </c>
      <c r="AA134" s="148"/>
      <c r="AB134" s="148"/>
      <c r="AC134" s="148"/>
      <c r="AD134" s="370">
        <f t="shared" si="19"/>
        <v>0</v>
      </c>
      <c r="AE134" s="38"/>
      <c r="AF134" s="38"/>
      <c r="AG134" s="53"/>
      <c r="AH134" s="168">
        <f t="shared" si="20"/>
        <v>0</v>
      </c>
      <c r="AI134" s="171">
        <f t="shared" si="21"/>
        <v>0</v>
      </c>
    </row>
    <row r="135" spans="1:35" x14ac:dyDescent="0.25">
      <c r="A135" s="65">
        <v>113</v>
      </c>
      <c r="B135" s="50" t="s">
        <v>98</v>
      </c>
      <c r="C135" s="57" t="s">
        <v>12</v>
      </c>
      <c r="D135" s="35"/>
      <c r="E135" s="35"/>
      <c r="F135" s="35"/>
      <c r="G135" s="38"/>
      <c r="H135" s="35"/>
      <c r="I135" s="49"/>
      <c r="J135" s="38">
        <f t="shared" ref="J135:J148" si="24">(D135+E135+H135+I135)*$J$5</f>
        <v>0</v>
      </c>
      <c r="K135" s="38">
        <f t="shared" ref="K135:K148" si="25">(D135+F135+G135+H135+I135)*$K$5</f>
        <v>0</v>
      </c>
      <c r="L135" s="352">
        <f t="shared" si="14"/>
        <v>0</v>
      </c>
      <c r="M135" s="151"/>
      <c r="N135" s="35"/>
      <c r="O135" s="35"/>
      <c r="P135" s="38"/>
      <c r="Q135" s="35"/>
      <c r="R135" s="49"/>
      <c r="S135" s="49"/>
      <c r="T135" s="38">
        <f t="shared" si="15"/>
        <v>0</v>
      </c>
      <c r="U135" s="38">
        <f t="shared" si="16"/>
        <v>0</v>
      </c>
      <c r="V135" s="38"/>
      <c r="W135" s="166">
        <f t="shared" si="17"/>
        <v>0</v>
      </c>
      <c r="X135" s="148"/>
      <c r="Y135" s="38"/>
      <c r="Z135" s="206">
        <f t="shared" si="18"/>
        <v>0</v>
      </c>
      <c r="AA135" s="148"/>
      <c r="AB135" s="148"/>
      <c r="AC135" s="148"/>
      <c r="AD135" s="370">
        <f t="shared" si="19"/>
        <v>0</v>
      </c>
      <c r="AE135" s="38"/>
      <c r="AF135" s="38"/>
      <c r="AG135" s="53"/>
      <c r="AH135" s="168">
        <f t="shared" si="20"/>
        <v>0</v>
      </c>
      <c r="AI135" s="171">
        <f t="shared" si="21"/>
        <v>0</v>
      </c>
    </row>
    <row r="136" spans="1:35" x14ac:dyDescent="0.25">
      <c r="A136" s="65">
        <v>114</v>
      </c>
      <c r="B136" s="50" t="s">
        <v>99</v>
      </c>
      <c r="C136" s="57" t="s">
        <v>12</v>
      </c>
      <c r="D136" s="35"/>
      <c r="E136" s="35"/>
      <c r="F136" s="35"/>
      <c r="G136" s="38"/>
      <c r="H136" s="35"/>
      <c r="I136" s="49"/>
      <c r="J136" s="38">
        <f t="shared" si="24"/>
        <v>0</v>
      </c>
      <c r="K136" s="38">
        <f t="shared" si="25"/>
        <v>0</v>
      </c>
      <c r="L136" s="352">
        <f t="shared" ref="L136:L148" si="26">(I136+H136+G136+F136+E136+D136)*$L$5</f>
        <v>0</v>
      </c>
      <c r="M136" s="151"/>
      <c r="N136" s="35"/>
      <c r="O136" s="35"/>
      <c r="P136" s="38"/>
      <c r="Q136" s="35"/>
      <c r="R136" s="49"/>
      <c r="S136" s="49"/>
      <c r="T136" s="38">
        <f t="shared" ref="T136:T148" si="27">(N136+O136+P136+Q136+R136)*$T$5</f>
        <v>0</v>
      </c>
      <c r="U136" s="38">
        <f t="shared" ref="U136:U148" si="28">(O136+P136+Q136+S136+N136)*$U$5</f>
        <v>0</v>
      </c>
      <c r="V136" s="38"/>
      <c r="W136" s="166">
        <f t="shared" ref="W136:W148" si="29">T136+U136+V136</f>
        <v>0</v>
      </c>
      <c r="X136" s="148"/>
      <c r="Y136" s="38"/>
      <c r="Z136" s="206">
        <f t="shared" ref="Z136:Z148" si="30">(Y136+X136)*$Z$5</f>
        <v>0</v>
      </c>
      <c r="AA136" s="148"/>
      <c r="AB136" s="148"/>
      <c r="AC136" s="148"/>
      <c r="AD136" s="370">
        <f t="shared" ref="AD136:AD148" si="31">(AB136+AA136+AC136)*$AD$5</f>
        <v>0</v>
      </c>
      <c r="AE136" s="38"/>
      <c r="AF136" s="38"/>
      <c r="AG136" s="53"/>
      <c r="AH136" s="168">
        <f t="shared" ref="AH136:AH148" si="32">(AF136+AE136+AG136)*$AH$5</f>
        <v>0</v>
      </c>
      <c r="AI136" s="171">
        <f t="shared" ref="AI136:AI148" si="33">L136+W136+Z136+AD136+AH136</f>
        <v>0</v>
      </c>
    </row>
    <row r="137" spans="1:35" x14ac:dyDescent="0.25">
      <c r="A137" s="45"/>
      <c r="B137" s="57" t="s">
        <v>100</v>
      </c>
      <c r="C137" s="35"/>
      <c r="D137" s="35"/>
      <c r="E137" s="35"/>
      <c r="F137" s="35"/>
      <c r="G137" s="38"/>
      <c r="H137" s="35"/>
      <c r="I137" s="35"/>
      <c r="J137" s="38">
        <f t="shared" si="24"/>
        <v>0</v>
      </c>
      <c r="K137" s="38">
        <f t="shared" si="25"/>
        <v>0</v>
      </c>
      <c r="L137" s="352">
        <f t="shared" si="26"/>
        <v>0</v>
      </c>
      <c r="M137" s="35"/>
      <c r="N137" s="35"/>
      <c r="O137" s="35"/>
      <c r="P137" s="38"/>
      <c r="Q137" s="35"/>
      <c r="R137" s="35"/>
      <c r="S137" s="35"/>
      <c r="T137" s="38">
        <f t="shared" si="27"/>
        <v>0</v>
      </c>
      <c r="U137" s="38">
        <f t="shared" si="28"/>
        <v>0</v>
      </c>
      <c r="V137" s="38"/>
      <c r="W137" s="166">
        <f t="shared" si="29"/>
        <v>0</v>
      </c>
      <c r="X137" s="53"/>
      <c r="Y137" s="38"/>
      <c r="Z137" s="206">
        <f t="shared" si="30"/>
        <v>0</v>
      </c>
      <c r="AA137" s="53"/>
      <c r="AB137" s="53"/>
      <c r="AC137" s="35"/>
      <c r="AD137" s="370">
        <f t="shared" si="31"/>
        <v>0</v>
      </c>
      <c r="AE137" s="38"/>
      <c r="AF137" s="38"/>
      <c r="AG137" s="53"/>
      <c r="AH137" s="168">
        <f t="shared" si="32"/>
        <v>0</v>
      </c>
      <c r="AI137" s="171">
        <f t="shared" si="33"/>
        <v>0</v>
      </c>
    </row>
    <row r="138" spans="1:35" x14ac:dyDescent="0.25">
      <c r="A138" s="428">
        <v>115</v>
      </c>
      <c r="B138" s="427" t="s">
        <v>299</v>
      </c>
      <c r="C138" s="426" t="s">
        <v>82</v>
      </c>
      <c r="D138" s="35"/>
      <c r="E138" s="35"/>
      <c r="F138" s="35"/>
      <c r="G138" s="38"/>
      <c r="H138" s="35"/>
      <c r="I138" s="35"/>
      <c r="J138" s="38">
        <f t="shared" si="24"/>
        <v>0</v>
      </c>
      <c r="K138" s="38">
        <f t="shared" si="25"/>
        <v>0</v>
      </c>
      <c r="L138" s="352">
        <f t="shared" si="26"/>
        <v>0</v>
      </c>
      <c r="M138" s="35"/>
      <c r="N138" s="35"/>
      <c r="O138" s="35"/>
      <c r="P138" s="38"/>
      <c r="Q138" s="35"/>
      <c r="R138" s="35"/>
      <c r="S138" s="35"/>
      <c r="T138" s="38">
        <f t="shared" si="27"/>
        <v>0</v>
      </c>
      <c r="U138" s="38">
        <f t="shared" si="28"/>
        <v>0</v>
      </c>
      <c r="V138" s="38"/>
      <c r="W138" s="166">
        <f t="shared" si="29"/>
        <v>0</v>
      </c>
      <c r="X138" s="53"/>
      <c r="Y138" s="38"/>
      <c r="Z138" s="206"/>
      <c r="AA138" s="53"/>
      <c r="AB138" s="53"/>
      <c r="AC138" s="35"/>
      <c r="AD138" s="370"/>
      <c r="AE138" s="38"/>
      <c r="AF138" s="38"/>
      <c r="AG138" s="53"/>
      <c r="AH138" s="168"/>
      <c r="AI138" s="171">
        <f t="shared" si="33"/>
        <v>0</v>
      </c>
    </row>
    <row r="139" spans="1:35" x14ac:dyDescent="0.25">
      <c r="A139" s="245">
        <v>116</v>
      </c>
      <c r="B139" s="261" t="s">
        <v>86</v>
      </c>
      <c r="C139" s="61" t="s">
        <v>12</v>
      </c>
      <c r="D139" s="35"/>
      <c r="E139" s="18"/>
      <c r="F139" s="35"/>
      <c r="G139" s="144"/>
      <c r="H139" s="18"/>
      <c r="I139" s="35"/>
      <c r="J139" s="38">
        <f t="shared" si="24"/>
        <v>0</v>
      </c>
      <c r="K139" s="38">
        <f t="shared" si="25"/>
        <v>0</v>
      </c>
      <c r="L139" s="352">
        <f t="shared" si="26"/>
        <v>0</v>
      </c>
      <c r="M139" s="35"/>
      <c r="N139" s="21"/>
      <c r="O139" s="35"/>
      <c r="P139" s="144"/>
      <c r="Q139" s="18"/>
      <c r="R139" s="18"/>
      <c r="S139" s="35"/>
      <c r="T139" s="38">
        <f t="shared" si="27"/>
        <v>0</v>
      </c>
      <c r="U139" s="38">
        <f t="shared" si="28"/>
        <v>0</v>
      </c>
      <c r="V139" s="38"/>
      <c r="W139" s="166">
        <f t="shared" si="29"/>
        <v>0</v>
      </c>
      <c r="X139" s="35"/>
      <c r="Y139" s="38"/>
      <c r="Z139" s="206">
        <f t="shared" si="30"/>
        <v>0</v>
      </c>
      <c r="AA139" s="18"/>
      <c r="AB139" s="35"/>
      <c r="AC139" s="35"/>
      <c r="AD139" s="370">
        <f t="shared" si="31"/>
        <v>0</v>
      </c>
      <c r="AE139" s="38"/>
      <c r="AF139" s="38"/>
      <c r="AG139" s="35"/>
      <c r="AH139" s="168">
        <f t="shared" si="32"/>
        <v>0</v>
      </c>
      <c r="AI139" s="171">
        <f t="shared" si="33"/>
        <v>0</v>
      </c>
    </row>
    <row r="140" spans="1:35" x14ac:dyDescent="0.25">
      <c r="A140" s="428">
        <v>117</v>
      </c>
      <c r="B140" s="262" t="s">
        <v>239</v>
      </c>
      <c r="C140" s="63" t="s">
        <v>82</v>
      </c>
      <c r="D140" s="35"/>
      <c r="E140" s="35"/>
      <c r="F140" s="35"/>
      <c r="G140" s="144"/>
      <c r="H140" s="18"/>
      <c r="I140" s="35"/>
      <c r="J140" s="38">
        <f t="shared" si="24"/>
        <v>0</v>
      </c>
      <c r="K140" s="38">
        <f t="shared" si="25"/>
        <v>0</v>
      </c>
      <c r="L140" s="352">
        <f t="shared" si="26"/>
        <v>0</v>
      </c>
      <c r="M140" s="35"/>
      <c r="N140" s="35"/>
      <c r="O140" s="35"/>
      <c r="P140" s="144"/>
      <c r="Q140" s="18"/>
      <c r="R140" s="18"/>
      <c r="S140" s="35"/>
      <c r="T140" s="38">
        <f t="shared" si="27"/>
        <v>0</v>
      </c>
      <c r="U140" s="38">
        <f t="shared" si="28"/>
        <v>0</v>
      </c>
      <c r="V140" s="38"/>
      <c r="W140" s="166">
        <f t="shared" si="29"/>
        <v>0</v>
      </c>
      <c r="X140" s="35"/>
      <c r="Y140" s="38"/>
      <c r="Z140" s="206">
        <f t="shared" si="30"/>
        <v>0</v>
      </c>
      <c r="AA140" s="18"/>
      <c r="AB140" s="35"/>
      <c r="AD140" s="370">
        <f t="shared" si="31"/>
        <v>0</v>
      </c>
      <c r="AE140" s="38"/>
      <c r="AF140" s="38"/>
      <c r="AG140" s="35"/>
      <c r="AH140" s="168">
        <f t="shared" si="32"/>
        <v>0</v>
      </c>
      <c r="AI140" s="171">
        <f t="shared" si="33"/>
        <v>0</v>
      </c>
    </row>
    <row r="141" spans="1:35" ht="15.75" customHeight="1" x14ac:dyDescent="0.25">
      <c r="A141" s="245">
        <v>118</v>
      </c>
      <c r="B141" s="261" t="s">
        <v>231</v>
      </c>
      <c r="C141" s="61" t="s">
        <v>12</v>
      </c>
      <c r="D141" s="35"/>
      <c r="E141" s="35"/>
      <c r="F141" s="35"/>
      <c r="G141" s="144"/>
      <c r="H141" s="18"/>
      <c r="I141" s="35"/>
      <c r="J141" s="38">
        <f t="shared" si="24"/>
        <v>0</v>
      </c>
      <c r="K141" s="38">
        <f t="shared" si="25"/>
        <v>0</v>
      </c>
      <c r="L141" s="352">
        <f t="shared" si="26"/>
        <v>0</v>
      </c>
      <c r="M141" s="35"/>
      <c r="N141" s="35"/>
      <c r="O141" s="35"/>
      <c r="P141" s="144"/>
      <c r="Q141" s="18"/>
      <c r="R141" s="18"/>
      <c r="S141" s="35"/>
      <c r="T141" s="38">
        <f t="shared" si="27"/>
        <v>0</v>
      </c>
      <c r="U141" s="38">
        <f t="shared" si="28"/>
        <v>0</v>
      </c>
      <c r="V141" s="38"/>
      <c r="W141" s="166">
        <f t="shared" si="29"/>
        <v>0</v>
      </c>
      <c r="X141" s="35"/>
      <c r="Y141" s="38"/>
      <c r="Z141" s="206">
        <f t="shared" si="30"/>
        <v>0</v>
      </c>
      <c r="AA141" s="18"/>
      <c r="AB141" s="35"/>
      <c r="AC141" s="35"/>
      <c r="AD141" s="370">
        <f t="shared" si="31"/>
        <v>0</v>
      </c>
      <c r="AE141" s="38"/>
      <c r="AF141" s="38"/>
      <c r="AG141" s="35"/>
      <c r="AH141" s="168">
        <f t="shared" si="32"/>
        <v>0</v>
      </c>
      <c r="AI141" s="171">
        <f t="shared" si="33"/>
        <v>0</v>
      </c>
    </row>
    <row r="142" spans="1:35" ht="15.75" customHeight="1" x14ac:dyDescent="0.25">
      <c r="A142" s="428">
        <v>119</v>
      </c>
      <c r="B142" s="261" t="s">
        <v>212</v>
      </c>
      <c r="C142" s="61" t="s">
        <v>12</v>
      </c>
      <c r="D142" s="35"/>
      <c r="E142" s="35"/>
      <c r="F142" s="35"/>
      <c r="G142" s="144"/>
      <c r="H142" s="18"/>
      <c r="I142" s="35"/>
      <c r="J142" s="38">
        <f t="shared" si="24"/>
        <v>0</v>
      </c>
      <c r="K142" s="38">
        <f t="shared" si="25"/>
        <v>0</v>
      </c>
      <c r="L142" s="352">
        <f t="shared" si="26"/>
        <v>0</v>
      </c>
      <c r="M142" s="35"/>
      <c r="N142" s="35"/>
      <c r="O142" s="35"/>
      <c r="P142" s="144"/>
      <c r="Q142" s="18"/>
      <c r="R142" s="18"/>
      <c r="S142" s="35"/>
      <c r="T142" s="38">
        <f t="shared" si="27"/>
        <v>0</v>
      </c>
      <c r="U142" s="38">
        <f t="shared" si="28"/>
        <v>0</v>
      </c>
      <c r="V142" s="38"/>
      <c r="W142" s="166">
        <f t="shared" si="29"/>
        <v>0</v>
      </c>
      <c r="X142" s="35"/>
      <c r="Y142" s="38"/>
      <c r="Z142" s="206">
        <f t="shared" si="30"/>
        <v>0</v>
      </c>
      <c r="AA142" s="18"/>
      <c r="AB142" s="35"/>
      <c r="AC142" s="35"/>
      <c r="AD142" s="370">
        <f t="shared" si="31"/>
        <v>0</v>
      </c>
      <c r="AE142" s="38"/>
      <c r="AF142" s="38"/>
      <c r="AG142" s="35"/>
      <c r="AH142" s="168">
        <f t="shared" si="32"/>
        <v>0</v>
      </c>
      <c r="AI142" s="171">
        <f t="shared" si="33"/>
        <v>0</v>
      </c>
    </row>
    <row r="143" spans="1:35" x14ac:dyDescent="0.25">
      <c r="A143" s="245">
        <v>120</v>
      </c>
      <c r="B143" s="22" t="s">
        <v>19</v>
      </c>
      <c r="C143" s="23" t="s">
        <v>12</v>
      </c>
      <c r="D143" s="35"/>
      <c r="E143" s="18"/>
      <c r="F143" s="35"/>
      <c r="G143" s="144"/>
      <c r="H143" s="35"/>
      <c r="I143" s="35"/>
      <c r="J143" s="38">
        <f t="shared" si="24"/>
        <v>0</v>
      </c>
      <c r="K143" s="38">
        <f t="shared" si="25"/>
        <v>0</v>
      </c>
      <c r="L143" s="352">
        <f t="shared" si="26"/>
        <v>0</v>
      </c>
      <c r="M143" s="35"/>
      <c r="N143" s="18"/>
      <c r="O143" s="35"/>
      <c r="P143" s="144"/>
      <c r="Q143" s="35"/>
      <c r="R143" s="35"/>
      <c r="S143" s="35"/>
      <c r="T143" s="38">
        <f t="shared" si="27"/>
        <v>0</v>
      </c>
      <c r="U143" s="38">
        <f t="shared" si="28"/>
        <v>0</v>
      </c>
      <c r="V143" s="38"/>
      <c r="W143" s="166">
        <f t="shared" si="29"/>
        <v>0</v>
      </c>
      <c r="X143" s="35"/>
      <c r="Y143" s="38"/>
      <c r="Z143" s="206">
        <f t="shared" si="30"/>
        <v>0</v>
      </c>
      <c r="AA143" s="35"/>
      <c r="AB143" s="35"/>
      <c r="AC143" s="35"/>
      <c r="AD143" s="370">
        <f t="shared" si="31"/>
        <v>0</v>
      </c>
      <c r="AE143" s="38"/>
      <c r="AF143" s="38"/>
      <c r="AG143" s="35"/>
      <c r="AH143" s="168">
        <f t="shared" si="32"/>
        <v>0</v>
      </c>
      <c r="AI143" s="171">
        <f t="shared" si="33"/>
        <v>0</v>
      </c>
    </row>
    <row r="144" spans="1:35" ht="22.5" x14ac:dyDescent="0.25">
      <c r="A144" s="428">
        <v>121</v>
      </c>
      <c r="B144" s="261" t="s">
        <v>233</v>
      </c>
      <c r="C144" s="61" t="s">
        <v>82</v>
      </c>
      <c r="D144" s="35"/>
      <c r="E144" s="18"/>
      <c r="F144" s="35"/>
      <c r="G144" s="144"/>
      <c r="H144" s="18"/>
      <c r="I144" s="35"/>
      <c r="J144" s="38">
        <f t="shared" si="24"/>
        <v>0</v>
      </c>
      <c r="K144" s="38">
        <f t="shared" si="25"/>
        <v>0</v>
      </c>
      <c r="L144" s="352">
        <f t="shared" si="26"/>
        <v>0</v>
      </c>
      <c r="M144" s="35"/>
      <c r="N144" s="18"/>
      <c r="O144" s="35"/>
      <c r="P144" s="144"/>
      <c r="Q144" s="18"/>
      <c r="R144" s="18"/>
      <c r="S144" s="35"/>
      <c r="T144" s="38">
        <f t="shared" si="27"/>
        <v>0</v>
      </c>
      <c r="U144" s="38">
        <f t="shared" si="28"/>
        <v>0</v>
      </c>
      <c r="V144" s="38"/>
      <c r="W144" s="166">
        <f t="shared" si="29"/>
        <v>0</v>
      </c>
      <c r="X144" s="35"/>
      <c r="Y144" s="38"/>
      <c r="Z144" s="206">
        <f t="shared" si="30"/>
        <v>0</v>
      </c>
      <c r="AA144" s="18"/>
      <c r="AB144" s="35"/>
      <c r="AC144" s="35"/>
      <c r="AD144" s="370">
        <f t="shared" si="31"/>
        <v>0</v>
      </c>
      <c r="AE144" s="38"/>
      <c r="AF144" s="38"/>
      <c r="AG144" s="35"/>
      <c r="AH144" s="168">
        <f t="shared" si="32"/>
        <v>0</v>
      </c>
      <c r="AI144" s="171">
        <f t="shared" si="33"/>
        <v>0</v>
      </c>
    </row>
    <row r="145" spans="1:35" x14ac:dyDescent="0.25">
      <c r="A145" s="245">
        <v>122</v>
      </c>
      <c r="B145" s="261" t="s">
        <v>234</v>
      </c>
      <c r="C145" s="61" t="s">
        <v>82</v>
      </c>
      <c r="D145" s="35"/>
      <c r="E145" s="18"/>
      <c r="F145" s="35"/>
      <c r="G145" s="144"/>
      <c r="H145" s="18"/>
      <c r="I145" s="35"/>
      <c r="J145" s="38">
        <f t="shared" si="24"/>
        <v>0</v>
      </c>
      <c r="K145" s="38">
        <f t="shared" si="25"/>
        <v>0</v>
      </c>
      <c r="L145" s="352">
        <f t="shared" si="26"/>
        <v>0</v>
      </c>
      <c r="M145" s="35"/>
      <c r="N145" s="18"/>
      <c r="O145" s="35"/>
      <c r="P145" s="144"/>
      <c r="Q145" s="18"/>
      <c r="R145" s="18"/>
      <c r="S145" s="35"/>
      <c r="T145" s="38">
        <f t="shared" si="27"/>
        <v>0</v>
      </c>
      <c r="U145" s="38">
        <f t="shared" si="28"/>
        <v>0</v>
      </c>
      <c r="V145" s="38"/>
      <c r="W145" s="166">
        <f t="shared" si="29"/>
        <v>0</v>
      </c>
      <c r="X145" s="35"/>
      <c r="Y145" s="38"/>
      <c r="Z145" s="206">
        <f t="shared" si="30"/>
        <v>0</v>
      </c>
      <c r="AA145" s="18"/>
      <c r="AB145" s="35"/>
      <c r="AC145" s="35"/>
      <c r="AD145" s="370">
        <f t="shared" si="31"/>
        <v>0</v>
      </c>
      <c r="AE145" s="38"/>
      <c r="AF145" s="38"/>
      <c r="AG145" s="35"/>
      <c r="AH145" s="168">
        <f t="shared" si="32"/>
        <v>0</v>
      </c>
      <c r="AI145" s="171">
        <f t="shared" si="33"/>
        <v>0</v>
      </c>
    </row>
    <row r="146" spans="1:35" x14ac:dyDescent="0.25">
      <c r="A146" s="428">
        <v>123</v>
      </c>
      <c r="B146" s="261" t="s">
        <v>241</v>
      </c>
      <c r="C146" s="61" t="s">
        <v>82</v>
      </c>
      <c r="D146" s="35"/>
      <c r="E146" s="18"/>
      <c r="F146" s="35"/>
      <c r="G146" s="144"/>
      <c r="H146" s="38"/>
      <c r="I146" s="35"/>
      <c r="J146" s="38">
        <f t="shared" si="24"/>
        <v>0</v>
      </c>
      <c r="K146" s="38">
        <f t="shared" si="25"/>
        <v>0</v>
      </c>
      <c r="L146" s="352">
        <f t="shared" si="26"/>
        <v>0</v>
      </c>
      <c r="M146" s="35"/>
      <c r="N146" s="18"/>
      <c r="O146" s="35"/>
      <c r="P146" s="144"/>
      <c r="Q146" s="38"/>
      <c r="R146" s="38"/>
      <c r="S146" s="35"/>
      <c r="T146" s="38">
        <f t="shared" si="27"/>
        <v>0</v>
      </c>
      <c r="U146" s="38">
        <f t="shared" si="28"/>
        <v>0</v>
      </c>
      <c r="V146" s="38"/>
      <c r="W146" s="166">
        <f t="shared" si="29"/>
        <v>0</v>
      </c>
      <c r="X146" s="35"/>
      <c r="Y146" s="38"/>
      <c r="Z146" s="206">
        <f t="shared" si="30"/>
        <v>0</v>
      </c>
      <c r="AA146" s="18"/>
      <c r="AB146" s="35"/>
      <c r="AC146" s="35"/>
      <c r="AD146" s="370">
        <f t="shared" si="31"/>
        <v>0</v>
      </c>
      <c r="AE146" s="38"/>
      <c r="AF146" s="158"/>
      <c r="AG146" s="35"/>
      <c r="AH146" s="168">
        <f t="shared" si="32"/>
        <v>0</v>
      </c>
      <c r="AI146" s="171">
        <f t="shared" si="33"/>
        <v>0</v>
      </c>
    </row>
    <row r="147" spans="1:35" ht="22.5" x14ac:dyDescent="0.25">
      <c r="A147" s="245">
        <v>124</v>
      </c>
      <c r="B147" s="261" t="s">
        <v>235</v>
      </c>
      <c r="C147" s="61" t="s">
        <v>82</v>
      </c>
      <c r="D147" s="35"/>
      <c r="E147" s="18"/>
      <c r="F147" s="35"/>
      <c r="G147" s="144"/>
      <c r="H147" s="38"/>
      <c r="I147" s="35"/>
      <c r="J147" s="38">
        <f t="shared" si="24"/>
        <v>0</v>
      </c>
      <c r="K147" s="38">
        <f t="shared" si="25"/>
        <v>0</v>
      </c>
      <c r="L147" s="352">
        <f t="shared" si="26"/>
        <v>0</v>
      </c>
      <c r="M147" s="35"/>
      <c r="N147" s="18"/>
      <c r="O147" s="35"/>
      <c r="P147" s="144"/>
      <c r="Q147" s="38"/>
      <c r="R147" s="38"/>
      <c r="S147" s="35"/>
      <c r="T147" s="38">
        <f t="shared" si="27"/>
        <v>0</v>
      </c>
      <c r="U147" s="38">
        <f t="shared" si="28"/>
        <v>0</v>
      </c>
      <c r="V147" s="38"/>
      <c r="W147" s="166">
        <f t="shared" si="29"/>
        <v>0</v>
      </c>
      <c r="X147" s="35"/>
      <c r="Y147" s="38"/>
      <c r="Z147" s="206">
        <f t="shared" si="30"/>
        <v>0</v>
      </c>
      <c r="AA147" s="18"/>
      <c r="AB147" s="35"/>
      <c r="AC147" s="35"/>
      <c r="AD147" s="370">
        <f t="shared" si="31"/>
        <v>0</v>
      </c>
      <c r="AE147" s="38"/>
      <c r="AF147" s="158"/>
      <c r="AG147" s="35"/>
      <c r="AH147" s="168">
        <f t="shared" si="32"/>
        <v>0</v>
      </c>
      <c r="AI147" s="171">
        <f t="shared" si="33"/>
        <v>0</v>
      </c>
    </row>
    <row r="148" spans="1:35" x14ac:dyDescent="0.25">
      <c r="A148" s="428">
        <v>125</v>
      </c>
      <c r="B148" s="261" t="s">
        <v>211</v>
      </c>
      <c r="C148" s="61" t="s">
        <v>82</v>
      </c>
      <c r="D148" s="35"/>
      <c r="E148" s="18"/>
      <c r="F148" s="35"/>
      <c r="G148" s="35"/>
      <c r="H148" s="38"/>
      <c r="I148" s="35"/>
      <c r="J148" s="38">
        <f t="shared" si="24"/>
        <v>0</v>
      </c>
      <c r="K148" s="38">
        <f t="shared" si="25"/>
        <v>0</v>
      </c>
      <c r="L148" s="352">
        <f t="shared" si="26"/>
        <v>0</v>
      </c>
      <c r="M148" s="35"/>
      <c r="N148" s="18"/>
      <c r="O148" s="35"/>
      <c r="P148" s="35"/>
      <c r="Q148" s="38"/>
      <c r="R148" s="38"/>
      <c r="S148" s="35"/>
      <c r="T148" s="38">
        <f t="shared" si="27"/>
        <v>0</v>
      </c>
      <c r="U148" s="38">
        <f t="shared" si="28"/>
        <v>0</v>
      </c>
      <c r="V148" s="38"/>
      <c r="W148" s="166">
        <f t="shared" si="29"/>
        <v>0</v>
      </c>
      <c r="X148" s="35"/>
      <c r="Y148" s="38"/>
      <c r="Z148" s="206">
        <f t="shared" si="30"/>
        <v>0</v>
      </c>
      <c r="AA148" s="18"/>
      <c r="AB148" s="35"/>
      <c r="AC148" s="35"/>
      <c r="AD148" s="370">
        <f t="shared" si="31"/>
        <v>0</v>
      </c>
      <c r="AE148" s="35"/>
      <c r="AF148" s="158"/>
      <c r="AG148" s="35"/>
      <c r="AH148" s="168">
        <f t="shared" si="32"/>
        <v>0</v>
      </c>
      <c r="AI148" s="171">
        <f t="shared" si="33"/>
        <v>0</v>
      </c>
    </row>
  </sheetData>
  <mergeCells count="21">
    <mergeCell ref="AD2:AD4"/>
    <mergeCell ref="X2:Y2"/>
    <mergeCell ref="Z2:Z4"/>
    <mergeCell ref="W2:W4"/>
    <mergeCell ref="A131:B131"/>
    <mergeCell ref="A1:AI1"/>
    <mergeCell ref="D2:I2"/>
    <mergeCell ref="J2:J4"/>
    <mergeCell ref="K2:K4"/>
    <mergeCell ref="L2:L4"/>
    <mergeCell ref="AH2:AH4"/>
    <mergeCell ref="AE2:AG2"/>
    <mergeCell ref="AI2:AI4"/>
    <mergeCell ref="M2:S2"/>
    <mergeCell ref="T2:T4"/>
    <mergeCell ref="U2:U4"/>
    <mergeCell ref="V2:V4"/>
    <mergeCell ref="AA2:AC2"/>
    <mergeCell ref="AE3:AE4"/>
    <mergeCell ref="AF3:AF4"/>
    <mergeCell ref="AG3:AG4"/>
  </mergeCells>
  <pageMargins left="0" right="0" top="0" bottom="0" header="0.31496062992125984" footer="0.31496062992125984"/>
  <pageSetup paperSize="9" scale="7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workbookViewId="0">
      <selection activeCell="H14" sqref="H14"/>
    </sheetView>
  </sheetViews>
  <sheetFormatPr defaultRowHeight="15" x14ac:dyDescent="0.25"/>
  <cols>
    <col min="1" max="1" width="4" customWidth="1"/>
    <col min="2" max="2" width="23.140625" style="298" customWidth="1"/>
    <col min="3" max="3" width="3.7109375" customWidth="1"/>
    <col min="4" max="8" width="11.5703125" customWidth="1"/>
    <col min="9" max="9" width="12.28515625" customWidth="1"/>
  </cols>
  <sheetData>
    <row r="1" spans="1:9" ht="15" customHeight="1" x14ac:dyDescent="0.25">
      <c r="A1" s="546" t="s">
        <v>113</v>
      </c>
      <c r="B1" s="546"/>
      <c r="C1" s="546"/>
      <c r="D1" s="546"/>
      <c r="E1" s="546"/>
      <c r="F1" s="546"/>
      <c r="G1" s="546"/>
      <c r="H1" s="546"/>
    </row>
    <row r="2" spans="1:9" ht="53.25" customHeight="1" x14ac:dyDescent="0.25">
      <c r="A2" s="1"/>
      <c r="B2" s="309"/>
      <c r="C2" s="2"/>
      <c r="D2" s="499" t="s">
        <v>298</v>
      </c>
      <c r="E2" s="475" t="s">
        <v>368</v>
      </c>
      <c r="F2" s="515" t="s">
        <v>361</v>
      </c>
      <c r="G2" s="519" t="s">
        <v>369</v>
      </c>
      <c r="H2" s="517" t="s">
        <v>376</v>
      </c>
      <c r="I2" s="470" t="s">
        <v>145</v>
      </c>
    </row>
    <row r="3" spans="1:9" x14ac:dyDescent="0.25">
      <c r="A3" s="6"/>
      <c r="B3" s="284" t="s">
        <v>138</v>
      </c>
      <c r="C3" s="8"/>
      <c r="D3" s="506"/>
      <c r="E3" s="458"/>
      <c r="F3" s="516"/>
      <c r="G3" s="498"/>
      <c r="H3" s="516"/>
      <c r="I3" s="458"/>
    </row>
    <row r="4" spans="1:9" x14ac:dyDescent="0.25">
      <c r="A4" s="6"/>
      <c r="B4" s="310" t="s">
        <v>4</v>
      </c>
      <c r="C4" s="8"/>
      <c r="D4" s="165">
        <f>'Сб День 6 Нед 2'!L5+'Пт День 5 Нед 2'!I5+'Чт День 4 Нед 2'!I5+'Ср День 3 Нед 2'!J5+'Вт День 2 Нед 2'!I5+'Пн 1 день нед 2'!L5</f>
        <v>6</v>
      </c>
      <c r="E4" s="165">
        <f>'Сб День 6 Нед 2'!W5+'Пт День 5 Нед 2'!R5+'Чт День 4 Нед 2'!R5+'Ср День 3 Нед 2'!S5+'Вт День 2 Нед 2'!R5+'Пн 1 день нед 2'!W5</f>
        <v>5</v>
      </c>
      <c r="F4" s="165">
        <f>'Сб День 6 Нед 2'!Z5+'Пт День 5 Нед 2'!U5+'Чт День 4 Нед 2'!U5+'Ср День 3 Нед 2'!V5+'Вт День 2 Нед 2'!U5+'Пн 1 день нед 2'!Z5</f>
        <v>6</v>
      </c>
      <c r="G4" s="165">
        <f>'Сб День 6 Нед 2'!AD5+'Пт День 5 Нед 2'!Y5+'Чт День 4 Нед 2'!Y5+'Ср День 3 Нед 2'!Z5+'Вт День 2 Нед 2'!Y5+'Пн 1 день нед 2'!AD5</f>
        <v>0</v>
      </c>
      <c r="H4" s="165">
        <f>'Сб День 6 Нед 2'!AH5+'Пт День 5 Нед 2'!AC5+'Чт День 4 Нед 2'!AC5+'Ср День 3 Нед 2'!AD5+'Вт День 2 Нед 2'!AC5+'Пн 1 день нед 2'!AH5</f>
        <v>6</v>
      </c>
      <c r="I4" s="165">
        <f>D4+E4+F4+G4+H4</f>
        <v>23</v>
      </c>
    </row>
    <row r="5" spans="1:9" x14ac:dyDescent="0.25">
      <c r="A5" s="10"/>
      <c r="B5" s="311" t="s">
        <v>5</v>
      </c>
      <c r="C5" s="11"/>
      <c r="D5" s="162"/>
      <c r="E5" s="162"/>
      <c r="F5" s="162"/>
      <c r="G5" s="162"/>
      <c r="H5" s="163"/>
      <c r="I5" s="174"/>
    </row>
    <row r="6" spans="1:9" x14ac:dyDescent="0.25">
      <c r="A6" s="6"/>
      <c r="B6" s="284" t="s">
        <v>197</v>
      </c>
      <c r="C6" s="52"/>
      <c r="D6" s="164"/>
      <c r="E6" s="164"/>
      <c r="F6" s="164"/>
      <c r="G6" s="164"/>
      <c r="H6" s="46"/>
      <c r="I6" s="174"/>
    </row>
    <row r="7" spans="1:9" ht="15" customHeight="1" x14ac:dyDescent="0.25">
      <c r="A7" s="15">
        <v>1</v>
      </c>
      <c r="B7" s="252" t="s">
        <v>11</v>
      </c>
      <c r="C7" s="17" t="s">
        <v>12</v>
      </c>
      <c r="D7" s="188">
        <f>'Сб День 6 Нед 2'!L7+'Пт День 5 Нед 2'!I7+'Чт День 4 Нед 2'!I7+'Ср День 3 Нед 2'!J7+'Вт День 2 Нед 2'!I7+'Пн 1 день нед 2'!L7</f>
        <v>0</v>
      </c>
      <c r="E7" s="188">
        <f>'Сб День 6 Нед 2'!W7+'Пт День 5 Нед 2'!R7+'Чт День 4 Нед 2'!R7+'Ср День 3 Нед 2'!S7+'Вт День 2 Нед 2'!R7+'Пн 1 день нед 2'!W7</f>
        <v>0</v>
      </c>
      <c r="F7" s="188">
        <f>'Сб День 6 Нед 2'!Z7+'Пт День 5 Нед 2'!U7+'Чт День 4 Нед 2'!U7+'Ср День 3 Нед 2'!V7+'Вт День 2 Нед 2'!U7+'Пн 1 день нед 2'!Z7</f>
        <v>0</v>
      </c>
      <c r="G7" s="188">
        <f>'Сб День 6 Нед 2'!AD7+'Пт День 5 Нед 2'!Y7+'Чт День 4 Нед 2'!Y7+'Ср День 3 Нед 2'!Z7+'Вт День 2 Нед 2'!Y7+'Пн 1 день нед 2'!AD7</f>
        <v>0</v>
      </c>
      <c r="H7" s="38">
        <f>'Сб День 6 Нед 2'!AH7+'Пт День 5 Нед 2'!AC7+'Чт День 4 Нед 2'!AC7+'Ср День 3 Нед 2'!AD7+'Вт День 2 Нед 2'!AC7+'Пн 1 день нед 2'!AH7</f>
        <v>0</v>
      </c>
      <c r="I7" s="175">
        <f>D7+E7+F7+G7+H7</f>
        <v>0</v>
      </c>
    </row>
    <row r="8" spans="1:9" x14ac:dyDescent="0.25">
      <c r="A8" s="15">
        <v>2</v>
      </c>
      <c r="B8" s="253" t="s">
        <v>13</v>
      </c>
      <c r="C8" s="20" t="s">
        <v>12</v>
      </c>
      <c r="D8" s="188">
        <f>'Сб День 6 Нед 2'!L8+'Пт День 5 Нед 2'!I8+'Чт День 4 Нед 2'!I8+'Ср День 3 Нед 2'!J8+'Вт День 2 Нед 2'!I8+'Пн 1 день нед 2'!L8</f>
        <v>0.17799999999999999</v>
      </c>
      <c r="E8" s="188">
        <f>'Сб День 6 Нед 2'!W8+'Пт День 5 Нед 2'!R8+'Чт День 4 Нед 2'!R8+'Ср День 3 Нед 2'!S8+'Вт День 2 Нед 2'!R8+'Пн 1 день нед 2'!W8</f>
        <v>0.11000000000000001</v>
      </c>
      <c r="F8" s="188">
        <f>'Сб День 6 Нед 2'!Z8+'Пт День 5 Нед 2'!U8+'Чт День 4 Нед 2'!U8+'Ср День 3 Нед 2'!V8+'Вт День 2 Нед 2'!U8+'Пн 1 день нед 2'!Z8</f>
        <v>0</v>
      </c>
      <c r="G8" s="188">
        <f>'Сб День 6 Нед 2'!AD8+'Пт День 5 Нед 2'!Y8+'Чт День 4 Нед 2'!Y8+'Ср День 3 Нед 2'!Z8+'Вт День 2 Нед 2'!Y8+'Пн 1 день нед 2'!AD8</f>
        <v>0</v>
      </c>
      <c r="H8" s="38">
        <f>'Сб День 6 Нед 2'!AH8+'Пт День 5 Нед 2'!AC8+'Чт День 4 Нед 2'!AC8+'Ср День 3 Нед 2'!AD8+'Вт День 2 Нед 2'!AC8+'Пн 1 день нед 2'!AH8</f>
        <v>0</v>
      </c>
      <c r="I8" s="175">
        <f t="shared" ref="I8:I71" si="0">D8+E8+F8+G8+H8</f>
        <v>0.28800000000000003</v>
      </c>
    </row>
    <row r="9" spans="1:9" x14ac:dyDescent="0.25">
      <c r="A9" s="15">
        <v>3</v>
      </c>
      <c r="B9" s="254" t="s">
        <v>146</v>
      </c>
      <c r="C9" s="17" t="s">
        <v>12</v>
      </c>
      <c r="D9" s="188">
        <f>'Сб День 6 Нед 2'!L9+'Пт День 5 Нед 2'!I9+'Чт День 4 Нед 2'!I9+'Ср День 3 Нед 2'!J9+'Вт День 2 Нед 2'!I9+'Пн 1 день нед 2'!L9</f>
        <v>0.04</v>
      </c>
      <c r="E9" s="188">
        <f>'Сб День 6 Нед 2'!W9+'Пт День 5 Нед 2'!R9+'Чт День 4 Нед 2'!R9+'Ср День 3 Нед 2'!S9+'Вт День 2 Нед 2'!R9+'Пн 1 день нед 2'!W9</f>
        <v>0.15</v>
      </c>
      <c r="F9" s="188">
        <f>'Сб День 6 Нед 2'!Z9+'Пт День 5 Нед 2'!U9+'Чт День 4 Нед 2'!U9+'Ср День 3 Нед 2'!V9+'Вт День 2 Нед 2'!U9+'Пн 1 день нед 2'!Z9</f>
        <v>0</v>
      </c>
      <c r="G9" s="188">
        <f>'Сб День 6 Нед 2'!AD9+'Пт День 5 Нед 2'!Y9+'Чт День 4 Нед 2'!Y9+'Ср День 3 Нед 2'!Z9+'Вт День 2 Нед 2'!Y9+'Пн 1 день нед 2'!AD9</f>
        <v>0</v>
      </c>
      <c r="H9" s="38">
        <f>'Сб День 6 Нед 2'!AH9+'Пт День 5 Нед 2'!AC9+'Чт День 4 Нед 2'!AC9+'Ср День 3 Нед 2'!AD9+'Вт День 2 Нед 2'!AC9+'Пн 1 день нед 2'!AH9</f>
        <v>0.18</v>
      </c>
      <c r="I9" s="175">
        <f t="shared" si="0"/>
        <v>0.37</v>
      </c>
    </row>
    <row r="10" spans="1:9" x14ac:dyDescent="0.25">
      <c r="A10" s="15">
        <v>4</v>
      </c>
      <c r="B10" s="255" t="s">
        <v>185</v>
      </c>
      <c r="C10" s="23" t="s">
        <v>82</v>
      </c>
      <c r="D10" s="188">
        <f>'Сб День 6 Нед 2'!L10+'Пт День 5 Нед 2'!I10+'Чт День 4 Нед 2'!I10+'Ср День 3 Нед 2'!J10+'Вт День 2 Нед 2'!I10+'Пн 1 день нед 2'!L10</f>
        <v>0</v>
      </c>
      <c r="E10" s="188">
        <f>'Сб День 6 Нед 2'!W10+'Пт День 5 Нед 2'!R10+'Чт День 4 Нед 2'!R10+'Ср День 3 Нед 2'!S10+'Вт День 2 Нед 2'!R10+'Пн 1 день нед 2'!W10</f>
        <v>0</v>
      </c>
      <c r="F10" s="188">
        <f>'Сб День 6 Нед 2'!Z10+'Пт День 5 Нед 2'!U10+'Чт День 4 Нед 2'!U10+'Ср День 3 Нед 2'!V10+'Вт День 2 Нед 2'!U10+'Пн 1 день нед 2'!Z10</f>
        <v>1</v>
      </c>
      <c r="G10" s="188">
        <f>'Сб День 6 Нед 2'!AD10+'Пт День 5 Нед 2'!Y10+'Чт День 4 Нед 2'!Y10+'Ср День 3 Нед 2'!Z10+'Вт День 2 Нед 2'!Y10+'Пн 1 день нед 2'!AD10</f>
        <v>0</v>
      </c>
      <c r="H10" s="38">
        <f>'Сб День 6 Нед 2'!AH10+'Пт День 5 Нед 2'!AC10+'Чт День 4 Нед 2'!AC10+'Ср День 3 Нед 2'!AD10+'Вт День 2 Нед 2'!AC10+'Пн 1 день нед 2'!AH10</f>
        <v>0</v>
      </c>
      <c r="I10" s="175">
        <f t="shared" si="0"/>
        <v>1</v>
      </c>
    </row>
    <row r="11" spans="1:9" x14ac:dyDescent="0.25">
      <c r="A11" s="6"/>
      <c r="B11" s="284" t="s">
        <v>186</v>
      </c>
      <c r="C11" s="7"/>
      <c r="D11" s="188"/>
      <c r="E11" s="188"/>
      <c r="F11" s="188"/>
      <c r="G11" s="188"/>
      <c r="H11" s="38"/>
      <c r="I11" s="175">
        <f t="shared" si="0"/>
        <v>0</v>
      </c>
    </row>
    <row r="12" spans="1:9" x14ac:dyDescent="0.25">
      <c r="A12" s="15">
        <v>5</v>
      </c>
      <c r="B12" s="252" t="s">
        <v>44</v>
      </c>
      <c r="C12" s="17" t="s">
        <v>12</v>
      </c>
      <c r="D12" s="188">
        <f>'Сб День 6 Нед 2'!L12+'Пт День 5 Нед 2'!I12+'Чт День 4 Нед 2'!I12+'Ср День 3 Нед 2'!J12+'Вт День 2 Нед 2'!I12+'Пн 1 день нед 2'!L12</f>
        <v>0.20069999999999999</v>
      </c>
      <c r="E12" s="188">
        <f>'Сб День 6 Нед 2'!W12+'Пт День 5 Нед 2'!R12+'Чт День 4 Нед 2'!R12+'Ср День 3 Нед 2'!S12+'Вт День 2 Нед 2'!R12+'Пн 1 день нед 2'!W12</f>
        <v>0.20840000000000003</v>
      </c>
      <c r="F12" s="188">
        <f>'Сб День 6 Нед 2'!Z12+'Пт День 5 Нед 2'!U12+'Чт День 4 Нед 2'!U12+'Ср День 3 Нед 2'!V12+'Вт День 2 Нед 2'!U12+'Пн 1 день нед 2'!Z12</f>
        <v>0</v>
      </c>
      <c r="G12" s="188">
        <f>'Сб День 6 Нед 2'!AD12+'Пт День 5 Нед 2'!Y12+'Чт День 4 Нед 2'!Y12+'Ср День 3 Нед 2'!Z12+'Вт День 2 Нед 2'!Y12+'Пн 1 день нед 2'!AD12</f>
        <v>0</v>
      </c>
      <c r="H12" s="38">
        <f>'Сб День 6 Нед 2'!AH12+'Пт День 5 Нед 2'!AC12+'Чт День 4 Нед 2'!AC12+'Ср День 3 Нед 2'!AD12+'Вт День 2 Нед 2'!AC12+'Пн 1 день нед 2'!AH12</f>
        <v>0</v>
      </c>
      <c r="I12" s="175">
        <f t="shared" si="0"/>
        <v>0.40910000000000002</v>
      </c>
    </row>
    <row r="13" spans="1:9" ht="15" customHeight="1" x14ac:dyDescent="0.25">
      <c r="A13" s="15">
        <v>6</v>
      </c>
      <c r="B13" s="252" t="s">
        <v>49</v>
      </c>
      <c r="C13" s="17" t="s">
        <v>12</v>
      </c>
      <c r="D13" s="188">
        <f>'Сб День 6 Нед 2'!L13+'Пт День 5 Нед 2'!I13+'Чт День 4 Нед 2'!I13+'Ср День 3 Нед 2'!J13+'Вт День 2 Нед 2'!I13+'Пн 1 день нед 2'!L13</f>
        <v>0</v>
      </c>
      <c r="E13" s="188">
        <f>'Сб День 6 Нед 2'!W13+'Пт День 5 Нед 2'!R13+'Чт День 4 Нед 2'!R13+'Ср День 3 Нед 2'!S13+'Вт День 2 Нед 2'!R13+'Пн 1 день нед 2'!W13</f>
        <v>0</v>
      </c>
      <c r="F13" s="188">
        <f>'Сб День 6 Нед 2'!Z13+'Пт День 5 Нед 2'!U13+'Чт День 4 Нед 2'!U13+'Ср День 3 Нед 2'!V13+'Вт День 2 Нед 2'!U13+'Пн 1 день нед 2'!Z13</f>
        <v>0</v>
      </c>
      <c r="G13" s="188">
        <f>'Сб День 6 Нед 2'!AD13+'Пт День 5 Нед 2'!Y13+'Чт День 4 Нед 2'!Y13+'Ср День 3 Нед 2'!Z13+'Вт День 2 Нед 2'!Y13+'Пн 1 день нед 2'!AD13</f>
        <v>0</v>
      </c>
      <c r="H13" s="38">
        <f>'Сб День 6 Нед 2'!AH13+'Пт День 5 Нед 2'!AC13+'Чт День 4 Нед 2'!AC13+'Ср День 3 Нед 2'!AD13+'Вт День 2 Нед 2'!AC13+'Пн 1 день нед 2'!AH13</f>
        <v>0</v>
      </c>
      <c r="I13" s="175">
        <f t="shared" si="0"/>
        <v>0</v>
      </c>
    </row>
    <row r="14" spans="1:9" x14ac:dyDescent="0.25">
      <c r="A14" s="15">
        <v>7</v>
      </c>
      <c r="B14" s="252" t="s">
        <v>50</v>
      </c>
      <c r="C14" s="17" t="s">
        <v>12</v>
      </c>
      <c r="D14" s="188">
        <f>'Сб День 6 Нед 2'!L14+'Пт День 5 Нед 2'!I14+'Чт День 4 Нед 2'!I14+'Ср День 3 Нед 2'!J14+'Вт День 2 Нед 2'!I14+'Пн 1 день нед 2'!L14</f>
        <v>2.2669999999999999E-2</v>
      </c>
      <c r="E14" s="188">
        <f>'Сб День 6 Нед 2'!W14+'Пт День 5 Нед 2'!R14+'Чт День 4 Нед 2'!R14+'Ср День 3 Нед 2'!S14+'Вт День 2 Нед 2'!R14+'Пн 1 день нед 2'!W14</f>
        <v>2.2669999999999999E-2</v>
      </c>
      <c r="F14" s="188">
        <f>'Сб День 6 Нед 2'!Z14+'Пт День 5 Нед 2'!U14+'Чт День 4 Нед 2'!U14+'Ср День 3 Нед 2'!V14+'Вт День 2 Нед 2'!U14+'Пн 1 день нед 2'!Z14</f>
        <v>0</v>
      </c>
      <c r="G14" s="188">
        <f>'Сб День 6 Нед 2'!AD14+'Пт День 5 Нед 2'!Y14+'Чт День 4 Нед 2'!Y14+'Ср День 3 Нед 2'!Z14+'Вт День 2 Нед 2'!Y14+'Пн 1 день нед 2'!AD14</f>
        <v>0</v>
      </c>
      <c r="H14" s="38">
        <f>'Сб День 6 Нед 2'!AH14+'Пт День 5 Нед 2'!AC14+'Чт День 4 Нед 2'!AC14+'Ср День 3 Нед 2'!AD14+'Вт День 2 Нед 2'!AC14+'Пн 1 день нед 2'!AH14</f>
        <v>0.02</v>
      </c>
      <c r="I14" s="175">
        <f t="shared" si="0"/>
        <v>6.5339999999999995E-2</v>
      </c>
    </row>
    <row r="15" spans="1:9" ht="15" customHeight="1" x14ac:dyDescent="0.25">
      <c r="A15" s="15">
        <v>8</v>
      </c>
      <c r="B15" s="252" t="s">
        <v>48</v>
      </c>
      <c r="C15" s="17" t="s">
        <v>12</v>
      </c>
      <c r="D15" s="188">
        <f>'Сб День 6 Нед 2'!L15+'Пт День 5 Нед 2'!I15+'Чт День 4 Нед 2'!I15+'Ср День 3 Нед 2'!J15+'Вт День 2 Нед 2'!I15+'Пн 1 день нед 2'!L15</f>
        <v>0</v>
      </c>
      <c r="E15" s="188">
        <f>'Сб День 6 Нед 2'!W15+'Пт День 5 Нед 2'!R15+'Чт День 4 Нед 2'!R15+'Ср День 3 Нед 2'!S15+'Вт День 2 Нед 2'!R15+'Пн 1 день нед 2'!W15</f>
        <v>0</v>
      </c>
      <c r="F15" s="188">
        <f>'Сб День 6 Нед 2'!Z15+'Пт День 5 Нед 2'!U15+'Чт День 4 Нед 2'!U15+'Ср День 3 Нед 2'!V15+'Вт День 2 Нед 2'!U15+'Пн 1 день нед 2'!Z15</f>
        <v>0</v>
      </c>
      <c r="G15" s="188">
        <f>'Сб День 6 Нед 2'!AD15+'Пт День 5 Нед 2'!Y15+'Чт День 4 Нед 2'!Y15+'Ср День 3 Нед 2'!Z15+'Вт День 2 Нед 2'!Y15+'Пн 1 день нед 2'!AD15</f>
        <v>0</v>
      </c>
      <c r="H15" s="38">
        <f>'Сб День 6 Нед 2'!AH15+'Пт День 5 Нед 2'!AC15+'Чт День 4 Нед 2'!AC15+'Ср День 3 Нед 2'!AD15+'Вт День 2 Нед 2'!AC15+'Пн 1 день нед 2'!AH15</f>
        <v>0</v>
      </c>
      <c r="I15" s="175">
        <f t="shared" si="0"/>
        <v>0</v>
      </c>
    </row>
    <row r="16" spans="1:9" ht="15" customHeight="1" x14ac:dyDescent="0.25">
      <c r="A16" s="15">
        <v>9</v>
      </c>
      <c r="B16" s="252" t="s">
        <v>46</v>
      </c>
      <c r="C16" s="17" t="s">
        <v>12</v>
      </c>
      <c r="D16" s="188">
        <f>'Сб День 6 Нед 2'!L16+'Пт День 5 Нед 2'!I16+'Чт День 4 Нед 2'!I16+'Ср День 3 Нед 2'!J16+'Вт День 2 Нед 2'!I16+'Пн 1 день нед 2'!L16</f>
        <v>0</v>
      </c>
      <c r="E16" s="188">
        <f>'Сб День 6 Нед 2'!W16+'Пт День 5 Нед 2'!R16+'Чт День 4 Нед 2'!R16+'Ср День 3 Нед 2'!S16+'Вт День 2 Нед 2'!R16+'Пн 1 день нед 2'!W16</f>
        <v>0</v>
      </c>
      <c r="F16" s="188">
        <f>'Сб День 6 Нед 2'!Z16+'Пт День 5 Нед 2'!U16+'Чт День 4 Нед 2'!U16+'Ср День 3 Нед 2'!V16+'Вт День 2 Нед 2'!U16+'Пн 1 день нед 2'!Z16</f>
        <v>0</v>
      </c>
      <c r="G16" s="188">
        <f>'Сб День 6 Нед 2'!AD16+'Пт День 5 Нед 2'!Y16+'Чт День 4 Нед 2'!Y16+'Ср День 3 Нед 2'!Z16+'Вт День 2 Нед 2'!Y16+'Пн 1 день нед 2'!AD16</f>
        <v>0</v>
      </c>
      <c r="H16" s="38">
        <f>'Сб День 6 Нед 2'!AH16+'Пт День 5 Нед 2'!AC16+'Чт День 4 Нед 2'!AC16+'Ср День 3 Нед 2'!AD16+'Вт День 2 Нед 2'!AC16+'Пн 1 день нед 2'!AH16</f>
        <v>0</v>
      </c>
      <c r="I16" s="175">
        <f t="shared" si="0"/>
        <v>0</v>
      </c>
    </row>
    <row r="17" spans="1:9" ht="15" customHeight="1" x14ac:dyDescent="0.25">
      <c r="A17" s="15">
        <v>10</v>
      </c>
      <c r="B17" s="252" t="s">
        <v>101</v>
      </c>
      <c r="C17" s="17" t="s">
        <v>12</v>
      </c>
      <c r="D17" s="188">
        <f>'Сб День 6 Нед 2'!L17+'Пт День 5 Нед 2'!I17+'Чт День 4 Нед 2'!I17+'Ср День 3 Нед 2'!J17+'Вт День 2 Нед 2'!I17+'Пн 1 день нед 2'!L17</f>
        <v>0</v>
      </c>
      <c r="E17" s="188">
        <f>'Сб День 6 Нед 2'!W17+'Пт День 5 Нед 2'!R17+'Чт День 4 Нед 2'!R17+'Ср День 3 Нед 2'!S17+'Вт День 2 Нед 2'!R17+'Пн 1 день нед 2'!W17</f>
        <v>0</v>
      </c>
      <c r="F17" s="188">
        <f>'Сб День 6 Нед 2'!Z17+'Пт День 5 Нед 2'!U17+'Чт День 4 Нед 2'!U17+'Ср День 3 Нед 2'!V17+'Вт День 2 Нед 2'!U17+'Пн 1 день нед 2'!Z17</f>
        <v>0</v>
      </c>
      <c r="G17" s="188">
        <f>'Сб День 6 Нед 2'!AD17+'Пт День 5 Нед 2'!Y17+'Чт День 4 Нед 2'!Y17+'Ср День 3 Нед 2'!Z17+'Вт День 2 Нед 2'!Y17+'Пн 1 день нед 2'!AD17</f>
        <v>0</v>
      </c>
      <c r="H17" s="38">
        <f>'Сб День 6 Нед 2'!AH17+'Пт День 5 Нед 2'!AC17+'Чт День 4 Нед 2'!AC17+'Ср День 3 Нед 2'!AD17+'Вт День 2 Нед 2'!AC17+'Пн 1 день нед 2'!AH17</f>
        <v>0</v>
      </c>
      <c r="I17" s="175">
        <f t="shared" si="0"/>
        <v>0</v>
      </c>
    </row>
    <row r="18" spans="1:9" ht="15" customHeight="1" x14ac:dyDescent="0.25">
      <c r="A18" s="15">
        <v>11</v>
      </c>
      <c r="B18" s="252" t="s">
        <v>47</v>
      </c>
      <c r="C18" s="17" t="s">
        <v>12</v>
      </c>
      <c r="D18" s="188">
        <f>'Сб День 6 Нед 2'!L18+'Пт День 5 Нед 2'!I18+'Чт День 4 Нед 2'!I18+'Ср День 3 Нед 2'!J18+'Вт День 2 Нед 2'!I18+'Пн 1 день нед 2'!L18</f>
        <v>0</v>
      </c>
      <c r="E18" s="188">
        <f>'Сб День 6 Нед 2'!W18+'Пт День 5 Нед 2'!R18+'Чт День 4 Нед 2'!R18+'Ср День 3 Нед 2'!S18+'Вт День 2 Нед 2'!R18+'Пн 1 день нед 2'!W18</f>
        <v>0</v>
      </c>
      <c r="F18" s="188">
        <f>'Сб День 6 Нед 2'!Z18+'Пт День 5 Нед 2'!U18+'Чт День 4 Нед 2'!U18+'Ср День 3 Нед 2'!V18+'Вт День 2 Нед 2'!U18+'Пн 1 день нед 2'!Z18</f>
        <v>0</v>
      </c>
      <c r="G18" s="188">
        <f>'Сб День 6 Нед 2'!AD18+'Пт День 5 Нед 2'!Y18+'Чт День 4 Нед 2'!Y18+'Ср День 3 Нед 2'!Z18+'Вт День 2 Нед 2'!Y18+'Пн 1 день нед 2'!AD18</f>
        <v>0</v>
      </c>
      <c r="H18" s="38">
        <f>'Сб День 6 Нед 2'!AH18+'Пт День 5 Нед 2'!AC18+'Чт День 4 Нед 2'!AC18+'Ср День 3 Нед 2'!AD18+'Вт День 2 Нед 2'!AC18+'Пн 1 день нед 2'!AH18</f>
        <v>0</v>
      </c>
      <c r="I18" s="175">
        <f t="shared" si="0"/>
        <v>0</v>
      </c>
    </row>
    <row r="19" spans="1:9" ht="15" customHeight="1" x14ac:dyDescent="0.25">
      <c r="A19" s="15">
        <v>12</v>
      </c>
      <c r="B19" s="256" t="s">
        <v>166</v>
      </c>
      <c r="C19" s="17" t="s">
        <v>12</v>
      </c>
      <c r="D19" s="188">
        <f>'Сб День 6 Нед 2'!L19+'Пт День 5 Нед 2'!I19+'Чт День 4 Нед 2'!I19+'Ср День 3 Нед 2'!J19+'Вт День 2 Нед 2'!I19+'Пн 1 день нед 2'!L19</f>
        <v>0</v>
      </c>
      <c r="E19" s="188">
        <f>'Сб День 6 Нед 2'!W19+'Пт День 5 Нед 2'!R19+'Чт День 4 Нед 2'!R19+'Ср День 3 Нед 2'!S19+'Вт День 2 Нед 2'!R19+'Пн 1 день нед 2'!W19</f>
        <v>0</v>
      </c>
      <c r="F19" s="188">
        <f>'Сб День 6 Нед 2'!Z19+'Пт День 5 Нед 2'!U19+'Чт День 4 Нед 2'!U19+'Ср День 3 Нед 2'!V19+'Вт День 2 Нед 2'!U19+'Пн 1 день нед 2'!Z19</f>
        <v>0</v>
      </c>
      <c r="G19" s="188">
        <f>'Сб День 6 Нед 2'!AD19+'Пт День 5 Нед 2'!Y19+'Чт День 4 Нед 2'!Y19+'Ср День 3 Нед 2'!Z19+'Вт День 2 Нед 2'!Y19+'Пн 1 день нед 2'!AD19</f>
        <v>0</v>
      </c>
      <c r="H19" s="38">
        <f>'Сб День 6 Нед 2'!AH19+'Пт День 5 Нед 2'!AC19+'Чт День 4 Нед 2'!AC19+'Ср День 3 Нед 2'!AD19+'Вт День 2 Нед 2'!AC19+'Пн 1 день нед 2'!AH19</f>
        <v>0</v>
      </c>
      <c r="I19" s="175">
        <f t="shared" si="0"/>
        <v>0</v>
      </c>
    </row>
    <row r="20" spans="1:9" x14ac:dyDescent="0.25">
      <c r="A20" s="6"/>
      <c r="B20" s="284" t="s">
        <v>40</v>
      </c>
      <c r="C20" s="52"/>
      <c r="D20" s="188"/>
      <c r="E20" s="188"/>
      <c r="F20" s="188"/>
      <c r="G20" s="188"/>
      <c r="H20" s="38"/>
      <c r="I20" s="175"/>
    </row>
    <row r="21" spans="1:9" x14ac:dyDescent="0.25">
      <c r="A21" s="15">
        <v>13</v>
      </c>
      <c r="B21" s="252" t="s">
        <v>41</v>
      </c>
      <c r="C21" s="17" t="s">
        <v>12</v>
      </c>
      <c r="D21" s="188">
        <f>'Сб День 6 Нед 2'!L21+'Пт День 5 Нед 2'!I21+'Чт День 4 Нед 2'!I21+'Ср День 3 Нед 2'!J21+'Вт День 2 Нед 2'!I21+'Пн 1 день нед 2'!L21</f>
        <v>3.44E-2</v>
      </c>
      <c r="E21" s="188">
        <f>'Сб День 6 Нед 2'!W21+'Пт День 5 Нед 2'!R21+'Чт День 4 Нед 2'!R21+'Ср День 3 Нед 2'!S21+'Вт День 2 Нед 2'!R21+'Пн 1 день нед 2'!W21</f>
        <v>2.9400000000000003E-2</v>
      </c>
      <c r="F21" s="188">
        <f>'Сб День 6 Нед 2'!Z21+'Пт День 5 Нед 2'!U21+'Чт День 4 Нед 2'!U21+'Ср День 3 Нед 2'!V21+'Вт День 2 Нед 2'!U21+'Пн 1 день нед 2'!Z21</f>
        <v>0</v>
      </c>
      <c r="G21" s="188">
        <f>'Сб День 6 Нед 2'!AD21+'Пт День 5 Нед 2'!Y21+'Чт День 4 Нед 2'!Y21+'Ср День 3 Нед 2'!Z21+'Вт День 2 Нед 2'!Y21+'Пн 1 день нед 2'!AD21</f>
        <v>0</v>
      </c>
      <c r="H21" s="38">
        <f>'Сб День 6 Нед 2'!AH21+'Пт День 5 Нед 2'!AC21+'Чт День 4 Нед 2'!AC21+'Ср День 3 Нед 2'!AD21+'Вт День 2 Нед 2'!AC21+'Пн 1 день нед 2'!AH21</f>
        <v>2.9200000000000004E-2</v>
      </c>
      <c r="I21" s="175">
        <f t="shared" si="0"/>
        <v>9.2999999999999999E-2</v>
      </c>
    </row>
    <row r="22" spans="1:9" x14ac:dyDescent="0.25">
      <c r="A22" s="15">
        <v>14</v>
      </c>
      <c r="B22" s="252" t="s">
        <v>42</v>
      </c>
      <c r="C22" s="17" t="s">
        <v>12</v>
      </c>
      <c r="D22" s="188">
        <f>'Сб День 6 Нед 2'!L22+'Пт День 5 Нед 2'!I22+'Чт День 4 Нед 2'!I22+'Ср День 3 Нед 2'!J22+'Вт День 2 Нед 2'!I22+'Пн 1 день нед 2'!L22</f>
        <v>1.6E-2</v>
      </c>
      <c r="E22" s="188">
        <f>'Сб День 6 Нед 2'!W22+'Пт День 5 Нед 2'!R22+'Чт День 4 Нед 2'!R22+'Ср День 3 Нед 2'!S22+'Вт День 2 Нед 2'!R22+'Пн 1 день нед 2'!W22</f>
        <v>7.6E-3</v>
      </c>
      <c r="F22" s="188">
        <f>'Сб День 6 Нед 2'!Z22+'Пт День 5 Нед 2'!U22+'Чт День 4 Нед 2'!U22+'Ср День 3 Нед 2'!V22+'Вт День 2 Нед 2'!U22+'Пн 1 день нед 2'!Z22</f>
        <v>0</v>
      </c>
      <c r="G22" s="188">
        <f>'Сб День 6 Нед 2'!AD22+'Пт День 5 Нед 2'!Y22+'Чт День 4 Нед 2'!Y22+'Ср День 3 Нед 2'!Z22+'Вт День 2 Нед 2'!Y22+'Пн 1 день нед 2'!AD22</f>
        <v>0</v>
      </c>
      <c r="H22" s="38">
        <f>'Сб День 6 Нед 2'!AH22+'Пт День 5 Нед 2'!AC22+'Чт День 4 Нед 2'!AC22+'Ср День 3 Нед 2'!AD22+'Вт День 2 Нед 2'!AC22+'Пн 1 день нед 2'!AH22</f>
        <v>0</v>
      </c>
      <c r="I22" s="175">
        <f t="shared" si="0"/>
        <v>2.3599999999999999E-2</v>
      </c>
    </row>
    <row r="23" spans="1:9" ht="15" customHeight="1" x14ac:dyDescent="0.25">
      <c r="A23" s="15">
        <v>15</v>
      </c>
      <c r="B23" s="252" t="s">
        <v>43</v>
      </c>
      <c r="C23" s="17" t="s">
        <v>12</v>
      </c>
      <c r="D23" s="188">
        <f>'Сб День 6 Нед 2'!L23+'Пт День 5 Нед 2'!I23+'Чт День 4 Нед 2'!I23+'Ср День 3 Нед 2'!J23+'Вт День 2 Нед 2'!I23+'Пн 1 день нед 2'!L23</f>
        <v>0</v>
      </c>
      <c r="E23" s="188">
        <f>'Сб День 6 Нед 2'!W23+'Пт День 5 Нед 2'!R23+'Чт День 4 Нед 2'!R23+'Ср День 3 Нед 2'!S23+'Вт День 2 Нед 2'!R23+'Пн 1 день нед 2'!W23</f>
        <v>0</v>
      </c>
      <c r="F23" s="188">
        <f>'Сб День 6 Нед 2'!Z23+'Пт День 5 Нед 2'!U23+'Чт День 4 Нед 2'!U23+'Ср День 3 Нед 2'!V23+'Вт День 2 Нед 2'!U23+'Пн 1 день нед 2'!Z23</f>
        <v>0</v>
      </c>
      <c r="G23" s="188">
        <f>'Сб День 6 Нед 2'!AD23+'Пт День 5 Нед 2'!Y23+'Чт День 4 Нед 2'!Y23+'Ср День 3 Нед 2'!Z23+'Вт День 2 Нед 2'!Y23+'Пн 1 день нед 2'!AD23</f>
        <v>0</v>
      </c>
      <c r="H23" s="38">
        <f>'Сб День 6 Нед 2'!AH23+'Пт День 5 Нед 2'!AC23+'Чт День 4 Нед 2'!AC23+'Ср День 3 Нед 2'!AD23+'Вт День 2 Нед 2'!AC23+'Пн 1 день нед 2'!AH23</f>
        <v>0</v>
      </c>
      <c r="I23" s="175">
        <f t="shared" si="0"/>
        <v>0</v>
      </c>
    </row>
    <row r="24" spans="1:9" x14ac:dyDescent="0.25">
      <c r="A24" s="6"/>
      <c r="B24" s="284" t="s">
        <v>15</v>
      </c>
      <c r="C24" s="52"/>
      <c r="D24" s="188"/>
      <c r="E24" s="188"/>
      <c r="F24" s="188"/>
      <c r="G24" s="188"/>
      <c r="H24" s="38"/>
      <c r="I24" s="175"/>
    </row>
    <row r="25" spans="1:9" x14ac:dyDescent="0.25">
      <c r="A25" s="15">
        <v>16</v>
      </c>
      <c r="B25" s="253" t="s">
        <v>16</v>
      </c>
      <c r="C25" s="20" t="s">
        <v>12</v>
      </c>
      <c r="D25" s="188">
        <f>'Сб День 6 Нед 2'!L25+'Пт День 5 Нед 2'!I25+'Чт День 4 Нед 2'!I25+'Ср День 3 Нед 2'!J25+'Вт День 2 Нед 2'!I25+'Пн 1 день нед 2'!L25</f>
        <v>0</v>
      </c>
      <c r="E25" s="188">
        <f>'Сб День 6 Нед 2'!W25+'Пт День 5 Нед 2'!R25+'Чт День 4 Нед 2'!R25+'Ср День 3 Нед 2'!S25+'Вт День 2 Нед 2'!R25+'Пн 1 день нед 2'!W25</f>
        <v>0</v>
      </c>
      <c r="F25" s="188">
        <f>'Сб День 6 Нед 2'!Z25+'Пт День 5 Нед 2'!U25+'Чт День 4 Нед 2'!U25+'Ср День 3 Нед 2'!V25+'Вт День 2 Нед 2'!U25+'Пн 1 день нед 2'!Z25</f>
        <v>0</v>
      </c>
      <c r="G25" s="188">
        <f>'Сб День 6 Нед 2'!AD25+'Пт День 5 Нед 2'!Y25+'Чт День 4 Нед 2'!Y25+'Ср День 3 Нед 2'!Z25+'Вт День 2 Нед 2'!Y25+'Пн 1 день нед 2'!AD25</f>
        <v>0</v>
      </c>
      <c r="H25" s="38">
        <f>'Сб День 6 Нед 2'!AH25+'Пт День 5 Нед 2'!AC25+'Чт День 4 Нед 2'!AC25+'Ср День 3 Нед 2'!AD25+'Вт День 2 Нед 2'!AC25+'Пн 1 день нед 2'!AH25</f>
        <v>3.934E-2</v>
      </c>
      <c r="I25" s="175">
        <f t="shared" si="0"/>
        <v>3.934E-2</v>
      </c>
    </row>
    <row r="26" spans="1:9" ht="15" customHeight="1" x14ac:dyDescent="0.25">
      <c r="A26" s="15">
        <v>17</v>
      </c>
      <c r="B26" s="312" t="s">
        <v>228</v>
      </c>
      <c r="C26" s="20" t="s">
        <v>12</v>
      </c>
      <c r="D26" s="188">
        <f>'Сб День 6 Нед 2'!L26+'Пт День 5 Нед 2'!I26+'Чт День 4 Нед 2'!I26+'Ср День 3 Нед 2'!J26+'Вт День 2 Нед 2'!I26+'Пн 1 день нед 2'!L26</f>
        <v>0.11812999999999999</v>
      </c>
      <c r="E26" s="188">
        <f>'Сб День 6 Нед 2'!W26+'Пт День 5 Нед 2'!R26+'Чт День 4 Нед 2'!R26+'Ср День 3 Нед 2'!S26+'Вт День 2 Нед 2'!R26+'Пн 1 день нед 2'!W26</f>
        <v>6.5629999999999994E-2</v>
      </c>
      <c r="F26" s="188">
        <f>'Сб День 6 Нед 2'!Z26+'Пт День 5 Нед 2'!U26+'Чт День 4 Нед 2'!U26+'Ср День 3 Нед 2'!V26+'Вт День 2 Нед 2'!U26+'Пн 1 день нед 2'!Z26</f>
        <v>0</v>
      </c>
      <c r="G26" s="188">
        <f>'Сб День 6 Нед 2'!AD26+'Пт День 5 Нед 2'!Y26+'Чт День 4 Нед 2'!Y26+'Ср День 3 Нед 2'!Z26+'Вт День 2 Нед 2'!Y26+'Пн 1 день нед 2'!AD26</f>
        <v>0</v>
      </c>
      <c r="H26" s="38">
        <f>'Сб День 6 Нед 2'!AH26+'Пт День 5 Нед 2'!AC26+'Чт День 4 Нед 2'!AC26+'Ср День 3 Нед 2'!AD26+'Вт День 2 Нед 2'!AC26+'Пн 1 день нед 2'!AH26</f>
        <v>0</v>
      </c>
      <c r="I26" s="175">
        <f t="shared" si="0"/>
        <v>0.18375999999999998</v>
      </c>
    </row>
    <row r="27" spans="1:9" ht="15" customHeight="1" x14ac:dyDescent="0.25">
      <c r="A27" s="15">
        <v>18</v>
      </c>
      <c r="B27" s="252" t="s">
        <v>17</v>
      </c>
      <c r="C27" s="17" t="s">
        <v>12</v>
      </c>
      <c r="D27" s="188">
        <f>'Сб День 6 Нед 2'!L27+'Пт День 5 Нед 2'!I27+'Чт День 4 Нед 2'!I27+'Ср День 3 Нед 2'!J27+'Вт День 2 Нед 2'!I27+'Пн 1 день нед 2'!L27</f>
        <v>7.9000000000000001E-2</v>
      </c>
      <c r="E27" s="188">
        <f>'Сб День 6 Нед 2'!W27+'Пт День 5 Нед 2'!R27+'Чт День 4 Нед 2'!R27+'Ср День 3 Нед 2'!S27+'Вт День 2 Нед 2'!R27+'Пн 1 день нед 2'!W27</f>
        <v>7.9000000000000001E-2</v>
      </c>
      <c r="F27" s="188">
        <f>'Сб День 6 Нед 2'!Z27+'Пт День 5 Нед 2'!U27+'Чт День 4 Нед 2'!U27+'Ср День 3 Нед 2'!V27+'Вт День 2 Нед 2'!U27+'Пн 1 день нед 2'!Z27</f>
        <v>0</v>
      </c>
      <c r="G27" s="188">
        <f>'Сб День 6 Нед 2'!AD27+'Пт День 5 Нед 2'!Y27+'Чт День 4 Нед 2'!Y27+'Ср День 3 Нед 2'!Z27+'Вт День 2 Нед 2'!Y27+'Пн 1 день нед 2'!AD27</f>
        <v>0</v>
      </c>
      <c r="H27" s="38">
        <f>'Сб День 6 Нед 2'!AH27+'Пт День 5 Нед 2'!AC27+'Чт День 4 Нед 2'!AC27+'Ср День 3 Нед 2'!AD27+'Вт День 2 Нед 2'!AC27+'Пн 1 день нед 2'!AH27</f>
        <v>2.4E-2</v>
      </c>
      <c r="I27" s="175">
        <f t="shared" si="0"/>
        <v>0.182</v>
      </c>
    </row>
    <row r="28" spans="1:9" x14ac:dyDescent="0.25">
      <c r="A28" s="15">
        <v>19</v>
      </c>
      <c r="B28" s="252" t="s">
        <v>93</v>
      </c>
      <c r="C28" s="17" t="s">
        <v>12</v>
      </c>
      <c r="D28" s="188">
        <f>'Сб День 6 Нед 2'!L28+'Пт День 5 Нед 2'!I28+'Чт День 4 Нед 2'!I28+'Ср День 3 Нед 2'!J28+'Вт День 2 Нед 2'!I28+'Пн 1 день нед 2'!L28</f>
        <v>0</v>
      </c>
      <c r="E28" s="188">
        <f>'Сб День 6 Нед 2'!W28+'Пт День 5 Нед 2'!R28+'Чт День 4 Нед 2'!R28+'Ср День 3 Нед 2'!S28+'Вт День 2 Нед 2'!R28+'Пн 1 день нед 2'!W28</f>
        <v>0</v>
      </c>
      <c r="F28" s="188">
        <f>'Сб День 6 Нед 2'!Z28+'Пт День 5 Нед 2'!U28+'Чт День 4 Нед 2'!U28+'Ср День 3 Нед 2'!V28+'Вт День 2 Нед 2'!U28+'Пн 1 день нед 2'!Z28</f>
        <v>0</v>
      </c>
      <c r="G28" s="188">
        <f>'Сб День 6 Нед 2'!AD28+'Пт День 5 Нед 2'!Y28+'Чт День 4 Нед 2'!Y28+'Ср День 3 Нед 2'!Z28+'Вт День 2 Нед 2'!Y28+'Пн 1 день нед 2'!AD28</f>
        <v>0</v>
      </c>
      <c r="H28" s="38">
        <f>'Сб День 6 Нед 2'!AH28+'Пт День 5 Нед 2'!AC28+'Чт День 4 Нед 2'!AC28+'Ср День 3 Нед 2'!AD28+'Вт День 2 Нед 2'!AC28+'Пн 1 день нед 2'!AH28</f>
        <v>0</v>
      </c>
      <c r="I28" s="175">
        <f t="shared" si="0"/>
        <v>0</v>
      </c>
    </row>
    <row r="29" spans="1:9" ht="15" customHeight="1" x14ac:dyDescent="0.25">
      <c r="A29" s="15">
        <v>20</v>
      </c>
      <c r="B29" s="252" t="s">
        <v>94</v>
      </c>
      <c r="C29" s="17" t="s">
        <v>12</v>
      </c>
      <c r="D29" s="188">
        <f>'Сб День 6 Нед 2'!L29+'Пт День 5 Нед 2'!I29+'Чт День 4 Нед 2'!I29+'Ср День 3 Нед 2'!J29+'Вт День 2 Нед 2'!I29+'Пн 1 день нед 2'!L29</f>
        <v>0</v>
      </c>
      <c r="E29" s="188">
        <f>'Сб День 6 Нед 2'!W29+'Пт День 5 Нед 2'!R29+'Чт День 4 Нед 2'!R29+'Ср День 3 Нед 2'!S29+'Вт День 2 Нед 2'!R29+'Пн 1 день нед 2'!W29</f>
        <v>0</v>
      </c>
      <c r="F29" s="188">
        <f>'Сб День 6 Нед 2'!Z29+'Пт День 5 Нед 2'!U29+'Чт День 4 Нед 2'!U29+'Ср День 3 Нед 2'!V29+'Вт День 2 Нед 2'!U29+'Пн 1 день нед 2'!Z29</f>
        <v>0</v>
      </c>
      <c r="G29" s="188">
        <f>'Сб День 6 Нед 2'!AD29+'Пт День 5 Нед 2'!Y29+'Чт День 4 Нед 2'!Y29+'Ср День 3 Нед 2'!Z29+'Вт День 2 Нед 2'!Y29+'Пн 1 день нед 2'!AD29</f>
        <v>0</v>
      </c>
      <c r="H29" s="38">
        <f>'Сб День 6 Нед 2'!AH29+'Пт День 5 Нед 2'!AC29+'Чт День 4 Нед 2'!AC29+'Ср День 3 Нед 2'!AD29+'Вт День 2 Нед 2'!AC29+'Пн 1 день нед 2'!AH29</f>
        <v>0</v>
      </c>
      <c r="I29" s="175">
        <f t="shared" si="0"/>
        <v>0</v>
      </c>
    </row>
    <row r="30" spans="1:9" ht="15" customHeight="1" x14ac:dyDescent="0.25">
      <c r="A30" s="15">
        <v>21</v>
      </c>
      <c r="B30" s="252" t="s">
        <v>227</v>
      </c>
      <c r="C30" s="17" t="s">
        <v>12</v>
      </c>
      <c r="D30" s="188">
        <f>'Сб День 6 Нед 2'!L30+'Пт День 5 Нед 2'!I30+'Чт День 4 Нед 2'!I30+'Ср День 3 Нед 2'!J30+'Вт День 2 Нед 2'!I30+'Пн 1 день нед 2'!L30</f>
        <v>0</v>
      </c>
      <c r="E30" s="188">
        <f>'Сб День 6 Нед 2'!W30+'Пт День 5 Нед 2'!R30+'Чт День 4 Нед 2'!R30+'Ср День 3 Нед 2'!S30+'Вт День 2 Нед 2'!R30+'Пн 1 день нед 2'!W30</f>
        <v>0</v>
      </c>
      <c r="F30" s="188">
        <f>'Сб День 6 Нед 2'!Z30+'Пт День 5 Нед 2'!U30+'Чт День 4 Нед 2'!U30+'Ср День 3 Нед 2'!V30+'Вт День 2 Нед 2'!U30+'Пн 1 день нед 2'!Z30</f>
        <v>0</v>
      </c>
      <c r="G30" s="188">
        <f>'Сб День 6 Нед 2'!AD30+'Пт День 5 Нед 2'!Y30+'Чт День 4 Нед 2'!Y30+'Ср День 3 Нед 2'!Z30+'Вт День 2 Нед 2'!Y30+'Пн 1 день нед 2'!AD30</f>
        <v>0</v>
      </c>
      <c r="H30" s="38">
        <f>'Сб День 6 Нед 2'!AH30+'Пт День 5 Нед 2'!AC30+'Чт День 4 Нед 2'!AC30+'Ср День 3 Нед 2'!AD30+'Вт День 2 Нед 2'!AC30+'Пн 1 день нед 2'!AH30</f>
        <v>0</v>
      </c>
      <c r="I30" s="175">
        <f t="shared" si="0"/>
        <v>0</v>
      </c>
    </row>
    <row r="31" spans="1:9" x14ac:dyDescent="0.25">
      <c r="A31" s="15">
        <v>22</v>
      </c>
      <c r="B31" s="253" t="s">
        <v>18</v>
      </c>
      <c r="C31" s="20" t="s">
        <v>12</v>
      </c>
      <c r="D31" s="188">
        <f>'Сб День 6 Нед 2'!L31+'Пт День 5 Нед 2'!I31+'Чт День 4 Нед 2'!I31+'Ср День 3 Нед 2'!J31+'Вт День 2 Нед 2'!I31+'Пн 1 день нед 2'!L31</f>
        <v>0.21429999999999999</v>
      </c>
      <c r="E31" s="188">
        <f>'Сб День 6 Нед 2'!W31+'Пт День 5 Нед 2'!R31+'Чт День 4 Нед 2'!R31+'Ср День 3 Нед 2'!S31+'Вт День 2 Нед 2'!R31+'Пн 1 день нед 2'!W31</f>
        <v>0.18819999999999998</v>
      </c>
      <c r="F31" s="188">
        <f>'Сб День 6 Нед 2'!Z31+'Пт День 5 Нед 2'!U31+'Чт День 4 Нед 2'!U31+'Ср День 3 Нед 2'!V31+'Вт День 2 Нед 2'!U31+'Пн 1 день нед 2'!Z31</f>
        <v>0</v>
      </c>
      <c r="G31" s="188">
        <f>'Сб День 6 Нед 2'!AD31+'Пт День 5 Нед 2'!Y31+'Чт День 4 Нед 2'!Y31+'Ср День 3 Нед 2'!Z31+'Вт День 2 Нед 2'!Y31+'Пн 1 день нед 2'!AD31</f>
        <v>0</v>
      </c>
      <c r="H31" s="38">
        <f>'Сб День 6 Нед 2'!AH31+'Пт День 5 Нед 2'!AC31+'Чт День 4 Нед 2'!AC31+'Ср День 3 Нед 2'!AD31+'Вт День 2 Нед 2'!AC31+'Пн 1 день нед 2'!AH31</f>
        <v>0.1021</v>
      </c>
      <c r="I31" s="175">
        <f t="shared" si="0"/>
        <v>0.50459999999999994</v>
      </c>
    </row>
    <row r="32" spans="1:9" x14ac:dyDescent="0.25">
      <c r="A32" s="15">
        <v>23</v>
      </c>
      <c r="B32" s="263" t="s">
        <v>184</v>
      </c>
      <c r="C32" s="20" t="s">
        <v>12</v>
      </c>
      <c r="D32" s="188">
        <f>'Сб День 6 Нед 2'!L32+'Пт День 5 Нед 2'!I32+'Чт День 4 Нед 2'!I32+'Ср День 3 Нед 2'!J32+'Вт День 2 Нед 2'!I32+'Пн 1 день нед 2'!L32</f>
        <v>0</v>
      </c>
      <c r="E32" s="188">
        <f>'Сб День 6 Нед 2'!W32+'Пт День 5 Нед 2'!R32+'Чт День 4 Нед 2'!R32+'Ср День 3 Нед 2'!S32+'Вт День 2 Нед 2'!R32+'Пн 1 день нед 2'!W32</f>
        <v>0</v>
      </c>
      <c r="F32" s="188">
        <f>'Сб День 6 Нед 2'!Z32+'Пт День 5 Нед 2'!U32+'Чт День 4 Нед 2'!U32+'Ср День 3 Нед 2'!V32+'Вт День 2 Нед 2'!U32+'Пн 1 день нед 2'!Z32</f>
        <v>0</v>
      </c>
      <c r="G32" s="188">
        <f>'Сб День 6 Нед 2'!AD32+'Пт День 5 Нед 2'!Y32+'Чт День 4 Нед 2'!Y32+'Ср День 3 Нед 2'!Z32+'Вт День 2 Нед 2'!Y32+'Пн 1 день нед 2'!AD32</f>
        <v>0</v>
      </c>
      <c r="H32" s="38">
        <f>'Сб День 6 Нед 2'!AH32+'Пт День 5 Нед 2'!AC32+'Чт День 4 Нед 2'!AC32+'Ср День 3 Нед 2'!AD32+'Вт День 2 Нед 2'!AC32+'Пн 1 день нед 2'!AH32</f>
        <v>0</v>
      </c>
      <c r="I32" s="175">
        <f t="shared" si="0"/>
        <v>0</v>
      </c>
    </row>
    <row r="33" spans="1:9" ht="15" customHeight="1" x14ac:dyDescent="0.25">
      <c r="A33" s="15">
        <v>24</v>
      </c>
      <c r="B33" s="317" t="s">
        <v>108</v>
      </c>
      <c r="C33" s="17" t="s">
        <v>12</v>
      </c>
      <c r="D33" s="188">
        <f>'Сб День 6 Нед 2'!L33+'Пт День 5 Нед 2'!I33+'Чт День 4 Нед 2'!I33+'Ср День 3 Нед 2'!J33+'Вт День 2 Нед 2'!I33+'Пн 1 день нед 2'!L33</f>
        <v>0</v>
      </c>
      <c r="E33" s="188">
        <f>'Сб День 6 Нед 2'!W33+'Пт День 5 Нед 2'!R33+'Чт День 4 Нед 2'!R33+'Ср День 3 Нед 2'!S33+'Вт День 2 Нед 2'!R33+'Пн 1 день нед 2'!W33</f>
        <v>0</v>
      </c>
      <c r="F33" s="188">
        <f>'Сб День 6 Нед 2'!Z33+'Пт День 5 Нед 2'!U33+'Чт День 4 Нед 2'!U33+'Ср День 3 Нед 2'!V33+'Вт День 2 Нед 2'!U33+'Пн 1 день нед 2'!Z33</f>
        <v>0</v>
      </c>
      <c r="G33" s="188">
        <f>'Сб День 6 Нед 2'!AD33+'Пт День 5 Нед 2'!Y33+'Чт День 4 Нед 2'!Y33+'Ср День 3 Нед 2'!Z33+'Вт День 2 Нед 2'!Y33+'Пн 1 день нед 2'!AD33</f>
        <v>0</v>
      </c>
      <c r="H33" s="38">
        <f>'Сб День 6 Нед 2'!AH33+'Пт День 5 Нед 2'!AC33+'Чт День 4 Нед 2'!AC33+'Ср День 3 Нед 2'!AD33+'Вт День 2 Нед 2'!AC33+'Пн 1 день нед 2'!AH33</f>
        <v>0</v>
      </c>
      <c r="I33" s="175">
        <f t="shared" si="0"/>
        <v>0</v>
      </c>
    </row>
    <row r="34" spans="1:9" ht="15" customHeight="1" x14ac:dyDescent="0.25">
      <c r="A34" s="15">
        <v>25</v>
      </c>
      <c r="B34" s="257" t="s">
        <v>187</v>
      </c>
      <c r="C34" s="17" t="s">
        <v>12</v>
      </c>
      <c r="D34" s="188">
        <f>'Сб День 6 Нед 2'!L34+'Пт День 5 Нед 2'!I34+'Чт День 4 Нед 2'!I34+'Ср День 3 Нед 2'!J34+'Вт День 2 Нед 2'!I34+'Пн 1 день нед 2'!L34</f>
        <v>0</v>
      </c>
      <c r="E34" s="188">
        <f>'Сб День 6 Нед 2'!W34+'Пт День 5 Нед 2'!R34+'Чт День 4 Нед 2'!R34+'Ср День 3 Нед 2'!S34+'Вт День 2 Нед 2'!R34+'Пн 1 день нед 2'!W34</f>
        <v>0</v>
      </c>
      <c r="F34" s="188">
        <f>'Сб День 6 Нед 2'!Z34+'Пт День 5 Нед 2'!U34+'Чт День 4 Нед 2'!U34+'Ср День 3 Нед 2'!V34+'Вт День 2 Нед 2'!U34+'Пн 1 день нед 2'!Z34</f>
        <v>0</v>
      </c>
      <c r="G34" s="188">
        <f>'Сб День 6 Нед 2'!AD34+'Пт День 5 Нед 2'!Y34+'Чт День 4 Нед 2'!Y34+'Ср День 3 Нед 2'!Z34+'Вт День 2 Нед 2'!Y34+'Пн 1 день нед 2'!AD34</f>
        <v>0</v>
      </c>
      <c r="H34" s="38">
        <f>'Сб День 6 Нед 2'!AH34+'Пт День 5 Нед 2'!AC34+'Чт День 4 Нед 2'!AC34+'Ср День 3 Нед 2'!AD34+'Вт День 2 Нед 2'!AC34+'Пн 1 день нед 2'!AH34</f>
        <v>0</v>
      </c>
      <c r="I34" s="175">
        <f t="shared" si="0"/>
        <v>0</v>
      </c>
    </row>
    <row r="35" spans="1:9" ht="15" customHeight="1" x14ac:dyDescent="0.25">
      <c r="A35" s="15">
        <v>26</v>
      </c>
      <c r="B35" s="257" t="s">
        <v>117</v>
      </c>
      <c r="C35" s="17" t="s">
        <v>12</v>
      </c>
      <c r="D35" s="188">
        <f>'Сб День 6 Нед 2'!L35+'Пт День 5 Нед 2'!I35+'Чт День 4 Нед 2'!I35+'Ср День 3 Нед 2'!J35+'Вт День 2 Нед 2'!I35+'Пн 1 день нед 2'!L35</f>
        <v>0</v>
      </c>
      <c r="E35" s="188">
        <f>'Сб День 6 Нед 2'!W35+'Пт День 5 Нед 2'!R35+'Чт День 4 Нед 2'!R35+'Ср День 3 Нед 2'!S35+'Вт День 2 Нед 2'!R35+'Пн 1 день нед 2'!W35</f>
        <v>0</v>
      </c>
      <c r="F35" s="188">
        <f>'Сб День 6 Нед 2'!Z35+'Пт День 5 Нед 2'!U35+'Чт День 4 Нед 2'!U35+'Ср День 3 Нед 2'!V35+'Вт День 2 Нед 2'!U35+'Пн 1 день нед 2'!Z35</f>
        <v>0</v>
      </c>
      <c r="G35" s="188">
        <f>'Сб День 6 Нед 2'!AD35+'Пт День 5 Нед 2'!Y35+'Чт День 4 Нед 2'!Y35+'Ср День 3 Нед 2'!Z35+'Вт День 2 Нед 2'!Y35+'Пн 1 день нед 2'!AD35</f>
        <v>0</v>
      </c>
      <c r="H35" s="38">
        <f>'Сб День 6 Нед 2'!AH35+'Пт День 5 Нед 2'!AC35+'Чт День 4 Нед 2'!AC35+'Ср День 3 Нед 2'!AD35+'Вт День 2 Нед 2'!AC35+'Пн 1 день нед 2'!AH35</f>
        <v>0</v>
      </c>
      <c r="I35" s="175">
        <f t="shared" si="0"/>
        <v>0</v>
      </c>
    </row>
    <row r="36" spans="1:9" x14ac:dyDescent="0.25">
      <c r="A36" s="6"/>
      <c r="B36" s="284" t="s">
        <v>20</v>
      </c>
      <c r="C36" s="52"/>
      <c r="D36" s="188"/>
      <c r="E36" s="188"/>
      <c r="F36" s="188"/>
      <c r="G36" s="188"/>
      <c r="H36" s="38"/>
      <c r="I36" s="175"/>
    </row>
    <row r="37" spans="1:9" ht="15" customHeight="1" x14ac:dyDescent="0.25">
      <c r="A37" s="15">
        <v>27</v>
      </c>
      <c r="B37" s="253" t="s">
        <v>21</v>
      </c>
      <c r="C37" s="20" t="s">
        <v>12</v>
      </c>
      <c r="D37" s="188">
        <f>'Сб День 6 Нед 2'!L37+'Пт День 5 Нед 2'!I37+'Чт День 4 Нед 2'!I37+'Ср День 3 Нед 2'!J37+'Вт День 2 Нед 2'!I37+'Пн 1 день нед 2'!L37</f>
        <v>8.6300000000000002E-2</v>
      </c>
      <c r="E37" s="188">
        <f>'Сб День 6 Нед 2'!W37+'Пт День 5 Нед 2'!R37+'Чт День 4 Нед 2'!R37+'Ср День 3 Нед 2'!S37+'Вт День 2 Нед 2'!R37+'Пн 1 день нед 2'!W37</f>
        <v>8.6300000000000002E-2</v>
      </c>
      <c r="F37" s="188">
        <f>'Сб День 6 Нед 2'!Z37+'Пт День 5 Нед 2'!U37+'Чт День 4 Нед 2'!U37+'Ср День 3 Нед 2'!V37+'Вт День 2 Нед 2'!U37+'Пн 1 день нед 2'!Z37</f>
        <v>0</v>
      </c>
      <c r="G37" s="188">
        <f>'Сб День 6 Нед 2'!AD37+'Пт День 5 Нед 2'!Y37+'Чт День 4 Нед 2'!Y37+'Ср День 3 Нед 2'!Z37+'Вт День 2 Нед 2'!Y37+'Пн 1 день нед 2'!AD37</f>
        <v>0</v>
      </c>
      <c r="H37" s="38">
        <f>'Сб День 6 Нед 2'!AH37+'Пт День 5 Нед 2'!AC37+'Чт День 4 Нед 2'!AC37+'Ср День 3 Нед 2'!AD37+'Вт День 2 Нед 2'!AC37+'Пн 1 день нед 2'!AH37</f>
        <v>0</v>
      </c>
      <c r="I37" s="175">
        <f t="shared" si="0"/>
        <v>0.1726</v>
      </c>
    </row>
    <row r="38" spans="1:9" x14ac:dyDescent="0.25">
      <c r="A38" s="15">
        <v>28</v>
      </c>
      <c r="B38" s="253" t="s">
        <v>22</v>
      </c>
      <c r="C38" s="20" t="s">
        <v>12</v>
      </c>
      <c r="D38" s="188">
        <f>'Сб День 6 Нед 2'!L38+'Пт День 5 Нед 2'!I38+'Чт День 4 Нед 2'!I38+'Ср День 3 Нед 2'!J38+'Вт День 2 Нед 2'!I38+'Пн 1 день нед 2'!L38</f>
        <v>0</v>
      </c>
      <c r="E38" s="188">
        <f>'Сб День 6 Нед 2'!W38+'Пт День 5 Нед 2'!R38+'Чт День 4 Нед 2'!R38+'Ср День 3 Нед 2'!S38+'Вт День 2 Нед 2'!R38+'Пн 1 день нед 2'!W38</f>
        <v>0</v>
      </c>
      <c r="F38" s="188">
        <f>'Сб День 6 Нед 2'!Z38+'Пт День 5 Нед 2'!U38+'Чт День 4 Нед 2'!U38+'Ср День 3 Нед 2'!V38+'Вт День 2 Нед 2'!U38+'Пн 1 день нед 2'!Z38</f>
        <v>0</v>
      </c>
      <c r="G38" s="188">
        <f>'Сб День 6 Нед 2'!AD38+'Пт День 5 Нед 2'!Y38+'Чт День 4 Нед 2'!Y38+'Ср День 3 Нед 2'!Z38+'Вт День 2 Нед 2'!Y38+'Пн 1 день нед 2'!AD38</f>
        <v>0</v>
      </c>
      <c r="H38" s="38">
        <f>'Сб День 6 Нед 2'!AH38+'Пт День 5 Нед 2'!AC38+'Чт День 4 Нед 2'!AC38+'Ср День 3 Нед 2'!AD38+'Вт День 2 Нед 2'!AC38+'Пн 1 день нед 2'!AH38</f>
        <v>0</v>
      </c>
      <c r="I38" s="175">
        <f t="shared" si="0"/>
        <v>0</v>
      </c>
    </row>
    <row r="39" spans="1:9" ht="15" customHeight="1" x14ac:dyDescent="0.25">
      <c r="A39" s="15">
        <v>29</v>
      </c>
      <c r="B39" s="313" t="s">
        <v>229</v>
      </c>
      <c r="C39" s="20" t="s">
        <v>12</v>
      </c>
      <c r="D39" s="188">
        <f>'Сб День 6 Нед 2'!L39+'Пт День 5 Нед 2'!I39+'Чт День 4 Нед 2'!I39+'Ср День 3 Нед 2'!J39+'Вт День 2 Нед 2'!I39+'Пн 1 день нед 2'!L39</f>
        <v>0</v>
      </c>
      <c r="E39" s="188">
        <f>'Сб День 6 Нед 2'!W39+'Пт День 5 Нед 2'!R39+'Чт День 4 Нед 2'!R39+'Ср День 3 Нед 2'!S39+'Вт День 2 Нед 2'!R39+'Пн 1 день нед 2'!W39</f>
        <v>0</v>
      </c>
      <c r="F39" s="188">
        <f>'Сб День 6 Нед 2'!Z39+'Пт День 5 Нед 2'!U39+'Чт День 4 Нед 2'!U39+'Ср День 3 Нед 2'!V39+'Вт День 2 Нед 2'!U39+'Пн 1 день нед 2'!Z39</f>
        <v>0</v>
      </c>
      <c r="G39" s="188">
        <f>'Сб День 6 Нед 2'!AD39+'Пт День 5 Нед 2'!Y39+'Чт День 4 Нед 2'!Y39+'Ср День 3 Нед 2'!Z39+'Вт День 2 Нед 2'!Y39+'Пн 1 день нед 2'!AD39</f>
        <v>0</v>
      </c>
      <c r="H39" s="38">
        <f>'Сб День 6 Нед 2'!AH39+'Пт День 5 Нед 2'!AC39+'Чт День 4 Нед 2'!AC39+'Ср День 3 Нед 2'!AD39+'Вт День 2 Нед 2'!AC39+'Пн 1 день нед 2'!AH39</f>
        <v>0</v>
      </c>
      <c r="I39" s="175">
        <f t="shared" si="0"/>
        <v>0</v>
      </c>
    </row>
    <row r="40" spans="1:9" x14ac:dyDescent="0.25">
      <c r="A40" s="6"/>
      <c r="B40" s="284" t="s">
        <v>23</v>
      </c>
      <c r="C40" s="52"/>
      <c r="D40" s="188"/>
      <c r="E40" s="188"/>
      <c r="F40" s="188"/>
      <c r="G40" s="188"/>
      <c r="H40" s="38"/>
      <c r="I40" s="175"/>
    </row>
    <row r="41" spans="1:9" ht="15" customHeight="1" x14ac:dyDescent="0.25">
      <c r="A41" s="15">
        <v>30</v>
      </c>
      <c r="B41" s="252" t="s">
        <v>24</v>
      </c>
      <c r="C41" s="17" t="s">
        <v>12</v>
      </c>
      <c r="D41" s="188">
        <f>'Сб День 6 Нед 2'!L41+'Пт День 5 Нед 2'!I41+'Чт День 4 Нед 2'!I41+'Ср День 3 Нед 2'!J41+'Вт День 2 Нед 2'!I41+'Пн 1 день нед 2'!L41</f>
        <v>0</v>
      </c>
      <c r="E41" s="188">
        <f>'Сб День 6 Нед 2'!W41+'Пт День 5 Нед 2'!R41+'Чт День 4 Нед 2'!R41+'Ср День 3 Нед 2'!S41+'Вт День 2 Нед 2'!R41+'Пн 1 день нед 2'!W41</f>
        <v>0</v>
      </c>
      <c r="F41" s="188">
        <f>'Сб День 6 Нед 2'!Z41+'Пт День 5 Нед 2'!U41+'Чт День 4 Нед 2'!U41+'Ср День 3 Нед 2'!V41+'Вт День 2 Нед 2'!U41+'Пн 1 день нед 2'!Z41</f>
        <v>0</v>
      </c>
      <c r="G41" s="188">
        <f>'Сб День 6 Нед 2'!AD41+'Пт День 5 Нед 2'!Y41+'Чт День 4 Нед 2'!Y41+'Ср День 3 Нед 2'!Z41+'Вт День 2 Нед 2'!Y41+'Пн 1 день нед 2'!AD41</f>
        <v>0</v>
      </c>
      <c r="H41" s="38">
        <f>'Сб День 6 Нед 2'!AH41+'Пт День 5 Нед 2'!AC41+'Чт День 4 Нед 2'!AC41+'Ср День 3 Нед 2'!AD41+'Вт День 2 Нед 2'!AC41+'Пн 1 день нед 2'!AH41</f>
        <v>0</v>
      </c>
      <c r="I41" s="175">
        <f t="shared" si="0"/>
        <v>0</v>
      </c>
    </row>
    <row r="42" spans="1:9" x14ac:dyDescent="0.25">
      <c r="A42" s="15">
        <v>31</v>
      </c>
      <c r="B42" s="253" t="s">
        <v>25</v>
      </c>
      <c r="C42" s="20" t="s">
        <v>12</v>
      </c>
      <c r="D42" s="188">
        <f>'Сб День 6 Нед 2'!L42+'Пт День 5 Нед 2'!I42+'Чт День 4 Нед 2'!I42+'Ср День 3 Нед 2'!J42+'Вт День 2 Нед 2'!I42+'Пн 1 день нед 2'!L42</f>
        <v>0</v>
      </c>
      <c r="E42" s="188">
        <f>'Сб День 6 Нед 2'!W42+'Пт День 5 Нед 2'!R42+'Чт День 4 Нед 2'!R42+'Ср День 3 Нед 2'!S42+'Вт День 2 Нед 2'!R42+'Пн 1 день нед 2'!W42</f>
        <v>0</v>
      </c>
      <c r="F42" s="188">
        <f>'Сб День 6 Нед 2'!Z42+'Пт День 5 Нед 2'!U42+'Чт День 4 Нед 2'!U42+'Ср День 3 Нед 2'!V42+'Вт День 2 Нед 2'!U42+'Пн 1 день нед 2'!Z42</f>
        <v>0</v>
      </c>
      <c r="G42" s="188">
        <f>'Сб День 6 Нед 2'!AD42+'Пт День 5 Нед 2'!Y42+'Чт День 4 Нед 2'!Y42+'Ср День 3 Нед 2'!Z42+'Вт День 2 Нед 2'!Y42+'Пн 1 день нед 2'!AD42</f>
        <v>0</v>
      </c>
      <c r="H42" s="38">
        <f>'Сб День 6 Нед 2'!AH42+'Пт День 5 Нед 2'!AC42+'Чт День 4 Нед 2'!AC42+'Ср День 3 Нед 2'!AD42+'Вт День 2 Нед 2'!AC42+'Пн 1 день нед 2'!AH42</f>
        <v>0</v>
      </c>
      <c r="I42" s="175">
        <f t="shared" si="0"/>
        <v>0</v>
      </c>
    </row>
    <row r="43" spans="1:9" ht="15" customHeight="1" x14ac:dyDescent="0.25">
      <c r="A43" s="15">
        <v>32</v>
      </c>
      <c r="B43" s="253" t="s">
        <v>26</v>
      </c>
      <c r="C43" s="20" t="s">
        <v>12</v>
      </c>
      <c r="D43" s="188">
        <f>'Сб День 6 Нед 2'!L43+'Пт День 5 Нед 2'!I43+'Чт День 4 Нед 2'!I43+'Ср День 3 Нед 2'!J43+'Вт День 2 Нед 2'!I43+'Пн 1 день нед 2'!L43</f>
        <v>0</v>
      </c>
      <c r="E43" s="188">
        <f>'Сб День 6 Нед 2'!W43+'Пт День 5 Нед 2'!R43+'Чт День 4 Нед 2'!R43+'Ср День 3 Нед 2'!S43+'Вт День 2 Нед 2'!R43+'Пн 1 день нед 2'!W43</f>
        <v>0</v>
      </c>
      <c r="F43" s="188">
        <f>'Сб День 6 Нед 2'!Z43+'Пт День 5 Нед 2'!U43+'Чт День 4 Нед 2'!U43+'Ср День 3 Нед 2'!V43+'Вт День 2 Нед 2'!U43+'Пн 1 день нед 2'!Z43</f>
        <v>0</v>
      </c>
      <c r="G43" s="188">
        <f>'Сб День 6 Нед 2'!AD43+'Пт День 5 Нед 2'!Y43+'Чт День 4 Нед 2'!Y43+'Ср День 3 Нед 2'!Z43+'Вт День 2 Нед 2'!Y43+'Пн 1 день нед 2'!AD43</f>
        <v>0</v>
      </c>
      <c r="H43" s="38">
        <f>'Сб День 6 Нед 2'!AH43+'Пт День 5 Нед 2'!AC43+'Чт День 4 Нед 2'!AC43+'Ср День 3 Нед 2'!AD43+'Вт День 2 Нед 2'!AC43+'Пн 1 день нед 2'!AH43</f>
        <v>2.0299999999999999E-2</v>
      </c>
      <c r="I43" s="175">
        <f t="shared" si="0"/>
        <v>2.0299999999999999E-2</v>
      </c>
    </row>
    <row r="44" spans="1:9" x14ac:dyDescent="0.25">
      <c r="A44" s="15">
        <v>33</v>
      </c>
      <c r="B44" s="253" t="s">
        <v>27</v>
      </c>
      <c r="C44" s="20" t="s">
        <v>12</v>
      </c>
      <c r="D44" s="188">
        <f>'Сб День 6 Нед 2'!L44+'Пт День 5 Нед 2'!I44+'Чт День 4 Нед 2'!I44+'Ср День 3 Нед 2'!J44+'Вт День 2 Нед 2'!I44+'Пн 1 день нед 2'!L44</f>
        <v>7.6100000000000001E-2</v>
      </c>
      <c r="E44" s="188">
        <f>'Сб День 6 Нед 2'!W44+'Пт День 5 Нед 2'!R44+'Чт День 4 Нед 2'!R44+'Ср День 3 Нед 2'!S44+'Вт День 2 Нед 2'!R44+'Пн 1 день нед 2'!W44</f>
        <v>5.1000000000000004E-3</v>
      </c>
      <c r="F44" s="188">
        <f>'Сб День 6 Нед 2'!Z44+'Пт День 5 Нед 2'!U44+'Чт День 4 Нед 2'!U44+'Ср День 3 Нед 2'!V44+'Вт День 2 Нед 2'!U44+'Пн 1 день нед 2'!Z44</f>
        <v>0</v>
      </c>
      <c r="G44" s="188">
        <f>'Сб День 6 Нед 2'!AD44+'Пт День 5 Нед 2'!Y44+'Чт День 4 Нед 2'!Y44+'Ср День 3 Нед 2'!Z44+'Вт День 2 Нед 2'!Y44+'Пн 1 день нед 2'!AD44</f>
        <v>0</v>
      </c>
      <c r="H44" s="38">
        <f>'Сб День 6 Нед 2'!AH44+'Пт День 5 Нед 2'!AC44+'Чт День 4 Нед 2'!AC44+'Ср День 3 Нед 2'!AD44+'Вт День 2 Нед 2'!AC44+'Пн 1 день нед 2'!AH44</f>
        <v>0</v>
      </c>
      <c r="I44" s="175">
        <f t="shared" si="0"/>
        <v>8.1199999999999994E-2</v>
      </c>
    </row>
    <row r="45" spans="1:9" x14ac:dyDescent="0.25">
      <c r="A45" s="15">
        <v>34</v>
      </c>
      <c r="B45" s="252" t="s">
        <v>28</v>
      </c>
      <c r="C45" s="17" t="s">
        <v>12</v>
      </c>
      <c r="D45" s="188">
        <f>'Сб День 6 Нед 2'!L45+'Пт День 5 Нед 2'!I45+'Чт День 4 Нед 2'!I45+'Ср День 3 Нед 2'!J45+'Вт День 2 Нед 2'!I45+'Пн 1 день нед 2'!L45</f>
        <v>0</v>
      </c>
      <c r="E45" s="188">
        <f>'Сб День 6 Нед 2'!W45+'Пт День 5 Нед 2'!R45+'Чт День 4 Нед 2'!R45+'Ср День 3 Нед 2'!S45+'Вт День 2 Нед 2'!R45+'Пн 1 день нед 2'!W45</f>
        <v>0</v>
      </c>
      <c r="F45" s="188">
        <f>'Сб День 6 Нед 2'!Z45+'Пт День 5 Нед 2'!U45+'Чт День 4 Нед 2'!U45+'Ср День 3 Нед 2'!V45+'Вт День 2 Нед 2'!U45+'Пн 1 день нед 2'!Z45</f>
        <v>0</v>
      </c>
      <c r="G45" s="188">
        <f>'Сб День 6 Нед 2'!AD45+'Пт День 5 Нед 2'!Y45+'Чт День 4 Нед 2'!Y45+'Ср День 3 Нед 2'!Z45+'Вт День 2 Нед 2'!Y45+'Пн 1 день нед 2'!AD45</f>
        <v>0</v>
      </c>
      <c r="H45" s="38">
        <f>'Сб День 6 Нед 2'!AH45+'Пт День 5 Нед 2'!AC45+'Чт День 4 Нед 2'!AC45+'Ср День 3 Нед 2'!AD45+'Вт День 2 Нед 2'!AC45+'Пн 1 день нед 2'!AH45</f>
        <v>0</v>
      </c>
      <c r="I45" s="175">
        <f t="shared" si="0"/>
        <v>0</v>
      </c>
    </row>
    <row r="46" spans="1:9" x14ac:dyDescent="0.25">
      <c r="A46" s="15">
        <v>35</v>
      </c>
      <c r="B46" s="252" t="s">
        <v>29</v>
      </c>
      <c r="C46" s="17" t="s">
        <v>12</v>
      </c>
      <c r="D46" s="188">
        <f>'Сб День 6 Нед 2'!L46+'Пт День 5 Нед 2'!I46+'Чт День 4 Нед 2'!I46+'Ср День 3 Нед 2'!J46+'Вт День 2 Нед 2'!I46+'Пн 1 день нед 2'!L46</f>
        <v>7.3200000000000001E-2</v>
      </c>
      <c r="E46" s="188">
        <f>'Сб День 6 Нед 2'!W46+'Пт День 5 Нед 2'!R46+'Чт День 4 Нед 2'!R46+'Ср День 3 Нед 2'!S46+'Вт День 2 Нед 2'!R46+'Пн 1 день нед 2'!W46</f>
        <v>8.1000000000000003E-2</v>
      </c>
      <c r="F46" s="188">
        <f>'Сб День 6 Нед 2'!Z46+'Пт День 5 Нед 2'!U46+'Чт День 4 Нед 2'!U46+'Ср День 3 Нед 2'!V46+'Вт День 2 Нед 2'!U46+'Пн 1 день нед 2'!Z46</f>
        <v>0</v>
      </c>
      <c r="G46" s="188">
        <f>'Сб День 6 Нед 2'!AD46+'Пт День 5 Нед 2'!Y46+'Чт День 4 Нед 2'!Y46+'Ср День 3 Нед 2'!Z46+'Вт День 2 Нед 2'!Y46+'Пн 1 день нед 2'!AD46</f>
        <v>0</v>
      </c>
      <c r="H46" s="38">
        <f>'Сб День 6 Нед 2'!AH46+'Пт День 5 Нед 2'!AC46+'Чт День 4 Нед 2'!AC46+'Ср День 3 Нед 2'!AD46+'Вт День 2 Нед 2'!AC46+'Пн 1 день нед 2'!AH46</f>
        <v>0</v>
      </c>
      <c r="I46" s="175">
        <f t="shared" si="0"/>
        <v>0.1542</v>
      </c>
    </row>
    <row r="47" spans="1:9" ht="15" customHeight="1" x14ac:dyDescent="0.25">
      <c r="A47" s="15">
        <v>36</v>
      </c>
      <c r="B47" s="252" t="s">
        <v>30</v>
      </c>
      <c r="C47" s="17" t="s">
        <v>12</v>
      </c>
      <c r="D47" s="188">
        <f>'Сб День 6 Нед 2'!L47+'Пт День 5 Нед 2'!I47+'Чт День 4 Нед 2'!I47+'Ср День 3 Нед 2'!J47+'Вт День 2 Нед 2'!I47+'Пн 1 день нед 2'!L47</f>
        <v>0</v>
      </c>
      <c r="E47" s="188">
        <f>'Сб День 6 Нед 2'!W47+'Пт День 5 Нед 2'!R47+'Чт День 4 Нед 2'!R47+'Ср День 3 Нед 2'!S47+'Вт День 2 Нед 2'!R47+'Пн 1 день нед 2'!W47</f>
        <v>0</v>
      </c>
      <c r="F47" s="188">
        <f>'Сб День 6 Нед 2'!Z47+'Пт День 5 Нед 2'!U47+'Чт День 4 Нед 2'!U47+'Ср День 3 Нед 2'!V47+'Вт День 2 Нед 2'!U47+'Пн 1 день нед 2'!Z47</f>
        <v>0</v>
      </c>
      <c r="G47" s="188">
        <f>'Сб День 6 Нед 2'!AD47+'Пт День 5 Нед 2'!Y47+'Чт День 4 Нед 2'!Y47+'Ср День 3 Нед 2'!Z47+'Вт День 2 Нед 2'!Y47+'Пн 1 день нед 2'!AD47</f>
        <v>0</v>
      </c>
      <c r="H47" s="38">
        <f>'Сб День 6 Нед 2'!AH47+'Пт День 5 Нед 2'!AC47+'Чт День 4 Нед 2'!AC47+'Ср День 3 Нед 2'!AD47+'Вт День 2 Нед 2'!AC47+'Пн 1 день нед 2'!AH47</f>
        <v>0</v>
      </c>
      <c r="I47" s="175">
        <f t="shared" si="0"/>
        <v>0</v>
      </c>
    </row>
    <row r="48" spans="1:9" ht="15" customHeight="1" x14ac:dyDescent="0.25">
      <c r="A48" s="15">
        <v>37</v>
      </c>
      <c r="B48" s="252" t="s">
        <v>31</v>
      </c>
      <c r="C48" s="17" t="s">
        <v>12</v>
      </c>
      <c r="D48" s="188">
        <f>'Сб День 6 Нед 2'!L48+'Пт День 5 Нед 2'!I48+'Чт День 4 Нед 2'!I48+'Ср День 3 Нед 2'!J48+'Вт День 2 Нед 2'!I48+'Пн 1 день нед 2'!L48</f>
        <v>0</v>
      </c>
      <c r="E48" s="188">
        <f>'Сб День 6 Нед 2'!W48+'Пт День 5 Нед 2'!R48+'Чт День 4 Нед 2'!R48+'Ср День 3 Нед 2'!S48+'Вт День 2 Нед 2'!R48+'Пн 1 день нед 2'!W48</f>
        <v>0</v>
      </c>
      <c r="F48" s="188">
        <f>'Сб День 6 Нед 2'!Z48+'Пт День 5 Нед 2'!U48+'Чт День 4 Нед 2'!U48+'Ср День 3 Нед 2'!V48+'Вт День 2 Нед 2'!U48+'Пн 1 день нед 2'!Z48</f>
        <v>0</v>
      </c>
      <c r="G48" s="188">
        <f>'Сб День 6 Нед 2'!AD48+'Пт День 5 Нед 2'!Y48+'Чт День 4 Нед 2'!Y48+'Ср День 3 Нед 2'!Z48+'Вт День 2 Нед 2'!Y48+'Пн 1 день нед 2'!AD48</f>
        <v>0</v>
      </c>
      <c r="H48" s="38">
        <f>'Сб День 6 Нед 2'!AH48+'Пт День 5 Нед 2'!AC48+'Чт День 4 Нед 2'!AC48+'Ср День 3 Нед 2'!AD48+'Вт День 2 Нед 2'!AC48+'Пн 1 день нед 2'!AH48</f>
        <v>1.12E-2</v>
      </c>
      <c r="I48" s="175">
        <f t="shared" si="0"/>
        <v>1.12E-2</v>
      </c>
    </row>
    <row r="49" spans="1:9" ht="15" customHeight="1" x14ac:dyDescent="0.25">
      <c r="A49" s="15">
        <v>38</v>
      </c>
      <c r="B49" s="252" t="s">
        <v>32</v>
      </c>
      <c r="C49" s="17" t="s">
        <v>12</v>
      </c>
      <c r="D49" s="188">
        <f>'Сб День 6 Нед 2'!L49+'Пт День 5 Нед 2'!I49+'Чт День 4 Нед 2'!I49+'Ср День 3 Нед 2'!J49+'Вт День 2 Нед 2'!I49+'Пн 1 день нед 2'!L49</f>
        <v>0</v>
      </c>
      <c r="E49" s="188">
        <f>'Сб День 6 Нед 2'!W49+'Пт День 5 Нед 2'!R49+'Чт День 4 Нед 2'!R49+'Ср День 3 Нед 2'!S49+'Вт День 2 Нед 2'!R49+'Пн 1 день нед 2'!W49</f>
        <v>0</v>
      </c>
      <c r="F49" s="188">
        <f>'Сб День 6 Нед 2'!Z49+'Пт День 5 Нед 2'!U49+'Чт День 4 Нед 2'!U49+'Ср День 3 Нед 2'!V49+'Вт День 2 Нед 2'!U49+'Пн 1 день нед 2'!Z49</f>
        <v>0</v>
      </c>
      <c r="G49" s="188">
        <f>'Сб День 6 Нед 2'!AD49+'Пт День 5 Нед 2'!Y49+'Чт День 4 Нед 2'!Y49+'Ср День 3 Нед 2'!Z49+'Вт День 2 Нед 2'!Y49+'Пн 1 день нед 2'!AD49</f>
        <v>0</v>
      </c>
      <c r="H49" s="38">
        <f>'Сб День 6 Нед 2'!AH49+'Пт День 5 Нед 2'!AC49+'Чт День 4 Нед 2'!AC49+'Ср День 3 Нед 2'!AD49+'Вт День 2 Нед 2'!AC49+'Пн 1 день нед 2'!AH49</f>
        <v>0</v>
      </c>
      <c r="I49" s="175">
        <f t="shared" si="0"/>
        <v>0</v>
      </c>
    </row>
    <row r="50" spans="1:9" ht="15" customHeight="1" x14ac:dyDescent="0.25">
      <c r="A50" s="15">
        <v>39</v>
      </c>
      <c r="B50" s="252" t="s">
        <v>33</v>
      </c>
      <c r="C50" s="17" t="s">
        <v>12</v>
      </c>
      <c r="D50" s="188">
        <f>'Сб День 6 Нед 2'!L50+'Пт День 5 Нед 2'!I50+'Чт День 4 Нед 2'!I50+'Ср День 3 Нед 2'!J50+'Вт День 2 Нед 2'!I50+'Пн 1 день нед 2'!L50</f>
        <v>0</v>
      </c>
      <c r="E50" s="188">
        <f>'Сб День 6 Нед 2'!W50+'Пт День 5 Нед 2'!R50+'Чт День 4 Нед 2'!R50+'Ср День 3 Нед 2'!S50+'Вт День 2 Нед 2'!R50+'Пн 1 день нед 2'!W50</f>
        <v>0</v>
      </c>
      <c r="F50" s="188">
        <f>'Сб День 6 Нед 2'!Z50+'Пт День 5 Нед 2'!U50+'Чт День 4 Нед 2'!U50+'Ср День 3 Нед 2'!V50+'Вт День 2 Нед 2'!U50+'Пн 1 день нед 2'!Z50</f>
        <v>0</v>
      </c>
      <c r="G50" s="188">
        <f>'Сб День 6 Нед 2'!AD50+'Пт День 5 Нед 2'!Y50+'Чт День 4 Нед 2'!Y50+'Ср День 3 Нед 2'!Z50+'Вт День 2 Нед 2'!Y50+'Пн 1 день нед 2'!AD50</f>
        <v>0</v>
      </c>
      <c r="H50" s="38">
        <f>'Сб День 6 Нед 2'!AH50+'Пт День 5 Нед 2'!AC50+'Чт День 4 Нед 2'!AC50+'Ср День 3 Нед 2'!AD50+'Вт День 2 Нед 2'!AC50+'Пн 1 день нед 2'!AH50</f>
        <v>0</v>
      </c>
      <c r="I50" s="175">
        <f t="shared" si="0"/>
        <v>0</v>
      </c>
    </row>
    <row r="51" spans="1:9" x14ac:dyDescent="0.25">
      <c r="A51" s="15">
        <v>40</v>
      </c>
      <c r="B51" s="252" t="s">
        <v>34</v>
      </c>
      <c r="C51" s="17" t="s">
        <v>12</v>
      </c>
      <c r="D51" s="188">
        <f>'Сб День 6 Нед 2'!L51+'Пт День 5 Нед 2'!I51+'Чт День 4 Нед 2'!I51+'Ср День 3 Нед 2'!J51+'Вт День 2 Нед 2'!I51+'Пн 1 день нед 2'!L51</f>
        <v>3.5999999999999997E-2</v>
      </c>
      <c r="E51" s="188">
        <f>'Сб День 6 Нед 2'!W51+'Пт День 5 Нед 2'!R51+'Чт День 4 Нед 2'!R51+'Ср День 3 Нед 2'!S51+'Вт День 2 Нед 2'!R51+'Пн 1 день нед 2'!W51</f>
        <v>0.04</v>
      </c>
      <c r="F51" s="188">
        <f>'Сб День 6 Нед 2'!Z51+'Пт День 5 Нед 2'!U51+'Чт День 4 Нед 2'!U51+'Ср День 3 Нед 2'!V51+'Вт День 2 Нед 2'!U51+'Пн 1 день нед 2'!Z51</f>
        <v>0</v>
      </c>
      <c r="G51" s="188">
        <f>'Сб День 6 Нед 2'!AD51+'Пт День 5 Нед 2'!Y51+'Чт День 4 Нед 2'!Y51+'Ср День 3 Нед 2'!Z51+'Вт День 2 Нед 2'!Y51+'Пн 1 день нед 2'!AD51</f>
        <v>0</v>
      </c>
      <c r="H51" s="38">
        <f>'Сб День 6 Нед 2'!AH51+'Пт День 5 Нед 2'!AC51+'Чт День 4 Нед 2'!AC51+'Ср День 3 Нед 2'!AD51+'Вт День 2 Нед 2'!AC51+'Пн 1 день нед 2'!AH51</f>
        <v>0</v>
      </c>
      <c r="I51" s="175">
        <f t="shared" si="0"/>
        <v>7.5999999999999998E-2</v>
      </c>
    </row>
    <row r="52" spans="1:9" x14ac:dyDescent="0.25">
      <c r="A52" s="15">
        <v>41</v>
      </c>
      <c r="B52" s="253" t="s">
        <v>35</v>
      </c>
      <c r="C52" s="20" t="s">
        <v>12</v>
      </c>
      <c r="D52" s="188">
        <f>'Сб День 6 Нед 2'!L52+'Пт День 5 Нед 2'!I52+'Чт День 4 Нед 2'!I52+'Ср День 3 Нед 2'!J52+'Вт День 2 Нед 2'!I52+'Пн 1 день нед 2'!L52</f>
        <v>5.0999999999999997E-2</v>
      </c>
      <c r="E52" s="188">
        <f>'Сб День 6 Нед 2'!W52+'Пт День 5 Нед 2'!R52+'Чт День 4 Нед 2'!R52+'Ср День 3 Нед 2'!S52+'Вт День 2 Нед 2'!R52+'Пн 1 день нед 2'!W52</f>
        <v>6.8000000000000005E-2</v>
      </c>
      <c r="F52" s="188">
        <f>'Сб День 6 Нед 2'!Z52+'Пт День 5 Нед 2'!U52+'Чт День 4 Нед 2'!U52+'Ср День 3 Нед 2'!V52+'Вт День 2 Нед 2'!U52+'Пн 1 день нед 2'!Z52</f>
        <v>0</v>
      </c>
      <c r="G52" s="188">
        <f>'Сб День 6 Нед 2'!AD52+'Пт День 5 Нед 2'!Y52+'Чт День 4 Нед 2'!Y52+'Ср День 3 Нед 2'!Z52+'Вт День 2 Нед 2'!Y52+'Пн 1 день нед 2'!AD52</f>
        <v>0</v>
      </c>
      <c r="H52" s="38">
        <f>'Сб День 6 Нед 2'!AH52+'Пт День 5 Нед 2'!AC52+'Чт День 4 Нед 2'!AC52+'Ср День 3 Нед 2'!AD52+'Вт День 2 Нед 2'!AC52+'Пн 1 день нед 2'!AH52</f>
        <v>0</v>
      </c>
      <c r="I52" s="175">
        <f t="shared" si="0"/>
        <v>0.11899999999999999</v>
      </c>
    </row>
    <row r="53" spans="1:9" ht="15" customHeight="1" x14ac:dyDescent="0.25">
      <c r="A53" s="15">
        <v>42</v>
      </c>
      <c r="B53" s="257" t="s">
        <v>39</v>
      </c>
      <c r="C53" s="23" t="s">
        <v>12</v>
      </c>
      <c r="D53" s="188">
        <f>'Сб День 6 Нед 2'!L53+'Пт День 5 Нед 2'!I53+'Чт День 4 Нед 2'!I53+'Ср День 3 Нед 2'!J53+'Вт День 2 Нед 2'!I53+'Пн 1 день нед 2'!L53</f>
        <v>0</v>
      </c>
      <c r="E53" s="188">
        <f>'Сб День 6 Нед 2'!W53+'Пт День 5 Нед 2'!R53+'Чт День 4 Нед 2'!R53+'Ср День 3 Нед 2'!S53+'Вт День 2 Нед 2'!R53+'Пн 1 день нед 2'!W53</f>
        <v>0</v>
      </c>
      <c r="F53" s="188">
        <f>'Сб День 6 Нед 2'!Z53+'Пт День 5 Нед 2'!U53+'Чт День 4 Нед 2'!U53+'Ср День 3 Нед 2'!V53+'Вт День 2 Нед 2'!U53+'Пн 1 день нед 2'!Z53</f>
        <v>0</v>
      </c>
      <c r="G53" s="188">
        <f>'Сб День 6 Нед 2'!AD53+'Пт День 5 Нед 2'!Y53+'Чт День 4 Нед 2'!Y53+'Ср День 3 Нед 2'!Z53+'Вт День 2 Нед 2'!Y53+'Пн 1 день нед 2'!AD53</f>
        <v>0</v>
      </c>
      <c r="H53" s="38">
        <f>'Сб День 6 Нед 2'!AH53+'Пт День 5 Нед 2'!AC53+'Чт День 4 Нед 2'!AC53+'Ср День 3 Нед 2'!AD53+'Вт День 2 Нед 2'!AC53+'Пн 1 день нед 2'!AH53</f>
        <v>0</v>
      </c>
      <c r="I53" s="175">
        <f t="shared" si="0"/>
        <v>0</v>
      </c>
    </row>
    <row r="54" spans="1:9" ht="15" customHeight="1" x14ac:dyDescent="0.25">
      <c r="A54" s="15">
        <v>43</v>
      </c>
      <c r="B54" s="253" t="s">
        <v>190</v>
      </c>
      <c r="C54" s="20" t="s">
        <v>12</v>
      </c>
      <c r="D54" s="188">
        <f>'Сб День 6 Нед 2'!L54+'Пт День 5 Нед 2'!I54+'Чт День 4 Нед 2'!I54+'Ср День 3 Нед 2'!J54+'Вт День 2 Нед 2'!I54+'Пн 1 день нед 2'!L54</f>
        <v>0</v>
      </c>
      <c r="E54" s="188">
        <f>'Сб День 6 Нед 2'!W54+'Пт День 5 Нед 2'!R54+'Чт День 4 Нед 2'!R54+'Ср День 3 Нед 2'!S54+'Вт День 2 Нед 2'!R54+'Пн 1 день нед 2'!W54</f>
        <v>0</v>
      </c>
      <c r="F54" s="188">
        <f>'Сб День 6 Нед 2'!Z54+'Пт День 5 Нед 2'!U54+'Чт День 4 Нед 2'!U54+'Ср День 3 Нед 2'!V54+'Вт День 2 Нед 2'!U54+'Пн 1 день нед 2'!Z54</f>
        <v>0</v>
      </c>
      <c r="G54" s="188">
        <f>'Сб День 6 Нед 2'!AD54+'Пт День 5 Нед 2'!Y54+'Чт День 4 Нед 2'!Y54+'Ср День 3 Нед 2'!Z54+'Вт День 2 Нед 2'!Y54+'Пн 1 день нед 2'!AD54</f>
        <v>0</v>
      </c>
      <c r="H54" s="38">
        <f>'Сб День 6 Нед 2'!AH54+'Пт День 5 Нед 2'!AC54+'Чт День 4 Нед 2'!AC54+'Ср День 3 Нед 2'!AD54+'Вт День 2 Нед 2'!AC54+'Пн 1 день нед 2'!AH54</f>
        <v>0</v>
      </c>
      <c r="I54" s="175">
        <f t="shared" si="0"/>
        <v>0</v>
      </c>
    </row>
    <row r="55" spans="1:9" x14ac:dyDescent="0.25">
      <c r="A55" s="15">
        <v>44</v>
      </c>
      <c r="B55" s="252" t="s">
        <v>36</v>
      </c>
      <c r="C55" s="17" t="s">
        <v>12</v>
      </c>
      <c r="D55" s="188">
        <f>'Сб День 6 Нед 2'!L55+'Пт День 5 Нед 2'!I55+'Чт День 4 Нед 2'!I55+'Ср День 3 Нед 2'!J55+'Вт День 2 Нед 2'!I55+'Пн 1 день нед 2'!L55</f>
        <v>1.031E-2</v>
      </c>
      <c r="E55" s="188">
        <f>'Сб День 6 Нед 2'!W55+'Пт День 5 Нед 2'!R55+'Чт День 4 Нед 2'!R55+'Ср День 3 Нед 2'!S55+'Вт День 2 Нед 2'!R55+'Пн 1 день нед 2'!W55</f>
        <v>1.031E-2</v>
      </c>
      <c r="F55" s="188">
        <f>'Сб День 6 Нед 2'!Z55+'Пт День 5 Нед 2'!U55+'Чт День 4 Нед 2'!U55+'Ср День 3 Нед 2'!V55+'Вт День 2 Нед 2'!U55+'Пн 1 день нед 2'!Z55</f>
        <v>0</v>
      </c>
      <c r="G55" s="188">
        <f>'Сб День 6 Нед 2'!AD55+'Пт День 5 Нед 2'!Y55+'Чт День 4 Нед 2'!Y55+'Ср День 3 Нед 2'!Z55+'Вт День 2 Нед 2'!Y55+'Пн 1 день нед 2'!AD55</f>
        <v>0</v>
      </c>
      <c r="H55" s="38">
        <f>'Сб День 6 Нед 2'!AH55+'Пт День 5 Нед 2'!AC55+'Чт День 4 Нед 2'!AC55+'Ср День 3 Нед 2'!AD55+'Вт День 2 Нед 2'!AC55+'Пн 1 день нед 2'!AH55</f>
        <v>1.8699999999999998E-2</v>
      </c>
      <c r="I55" s="175">
        <f t="shared" si="0"/>
        <v>3.9319999999999994E-2</v>
      </c>
    </row>
    <row r="56" spans="1:9" x14ac:dyDescent="0.25">
      <c r="A56" s="15">
        <v>45</v>
      </c>
      <c r="B56" s="252" t="s">
        <v>37</v>
      </c>
      <c r="C56" s="17" t="s">
        <v>12</v>
      </c>
      <c r="D56" s="188">
        <f>'Сб День 6 Нед 2'!L56+'Пт День 5 Нед 2'!I56+'Чт День 4 Нед 2'!I56+'Ср День 3 Нед 2'!J56+'Вт День 2 Нед 2'!I56+'Пн 1 день нед 2'!L56</f>
        <v>6.2299999999999994E-2</v>
      </c>
      <c r="E56" s="188">
        <f>'Сб День 6 Нед 2'!W56+'Пт День 5 Нед 2'!R56+'Чт День 4 Нед 2'!R56+'Ср День 3 Нед 2'!S56+'Вт День 2 Нед 2'!R56+'Пн 1 день нед 2'!W56</f>
        <v>5.2299999999999999E-2</v>
      </c>
      <c r="F56" s="188">
        <f>'Сб День 6 Нед 2'!Z56+'Пт День 5 Нед 2'!U56+'Чт День 4 Нед 2'!U56+'Ср День 3 Нед 2'!V56+'Вт День 2 Нед 2'!U56+'Пн 1 день нед 2'!Z56</f>
        <v>6.0000000000000005E-2</v>
      </c>
      <c r="G56" s="188">
        <f>'Сб День 6 Нед 2'!AD56+'Пт День 5 Нед 2'!Y56+'Чт День 4 Нед 2'!Y56+'Ср День 3 Нед 2'!Z56+'Вт День 2 Нед 2'!Y56+'Пн 1 день нед 2'!AD56</f>
        <v>0</v>
      </c>
      <c r="H56" s="38">
        <f>'Сб День 6 Нед 2'!AH56+'Пт День 5 Нед 2'!AC56+'Чт День 4 Нед 2'!AC56+'Ср День 3 Нед 2'!AD56+'Вт День 2 Нед 2'!AC56+'Пн 1 день нед 2'!AH56</f>
        <v>6.25E-2</v>
      </c>
      <c r="I56" s="175">
        <f t="shared" si="0"/>
        <v>0.23710000000000001</v>
      </c>
    </row>
    <row r="57" spans="1:9" x14ac:dyDescent="0.25">
      <c r="A57" s="15">
        <v>46</v>
      </c>
      <c r="B57" s="252" t="s">
        <v>38</v>
      </c>
      <c r="C57" s="17" t="s">
        <v>12</v>
      </c>
      <c r="D57" s="188">
        <f>'Сб День 6 Нед 2'!L57+'Пт День 5 Нед 2'!I57+'Чт День 4 Нед 2'!I57+'Ср День 3 Нед 2'!J57+'Вт День 2 Нед 2'!I57+'Пн 1 день нед 2'!L57</f>
        <v>1.128E-2</v>
      </c>
      <c r="E57" s="188">
        <f>'Сб День 6 Нед 2'!W57+'Пт День 5 Нед 2'!R57+'Чт День 4 Нед 2'!R57+'Ср День 3 Нед 2'!S57+'Вт День 2 Нед 2'!R57+'Пн 1 день нед 2'!W57</f>
        <v>4.9800000000000009E-3</v>
      </c>
      <c r="F57" s="188">
        <f>'Сб День 6 Нед 2'!Z57+'Пт День 5 Нед 2'!U57+'Чт День 4 Нед 2'!U57+'Ср День 3 Нед 2'!V57+'Вт День 2 Нед 2'!U57+'Пн 1 день нед 2'!Z57</f>
        <v>0</v>
      </c>
      <c r="G57" s="188">
        <f>'Сб День 6 Нед 2'!AD57+'Пт День 5 Нед 2'!Y57+'Чт День 4 Нед 2'!Y57+'Ср День 3 Нед 2'!Z57+'Вт День 2 Нед 2'!Y57+'Пн 1 день нед 2'!AD57</f>
        <v>0</v>
      </c>
      <c r="H57" s="38">
        <f>'Сб День 6 Нед 2'!AH57+'Пт День 5 Нед 2'!AC57+'Чт День 4 Нед 2'!AC57+'Ср День 3 Нед 2'!AD57+'Вт День 2 Нед 2'!AC57+'Пн 1 день нед 2'!AH57</f>
        <v>7.6400000000000001E-3</v>
      </c>
      <c r="I57" s="175">
        <f t="shared" si="0"/>
        <v>2.3900000000000001E-2</v>
      </c>
    </row>
    <row r="58" spans="1:9" x14ac:dyDescent="0.25">
      <c r="A58" s="15">
        <v>47</v>
      </c>
      <c r="B58" s="252" t="s">
        <v>14</v>
      </c>
      <c r="C58" s="17" t="s">
        <v>12</v>
      </c>
      <c r="D58" s="188">
        <f>'Сб День 6 Нед 2'!L58+'Пт День 5 Нед 2'!I58+'Чт День 4 Нед 2'!I58+'Ср День 3 Нед 2'!J58+'Вт День 2 Нед 2'!I58+'Пн 1 день нед 2'!L58</f>
        <v>7.0000000000000001E-3</v>
      </c>
      <c r="E58" s="188">
        <f>'Сб День 6 Нед 2'!W58+'Пт День 5 Нед 2'!R58+'Чт День 4 Нед 2'!R58+'Ср День 3 Нед 2'!S58+'Вт День 2 Нед 2'!R58+'Пн 1 день нед 2'!W58</f>
        <v>0</v>
      </c>
      <c r="F58" s="188">
        <f>'Сб День 6 Нед 2'!Z58+'Пт День 5 Нед 2'!U58+'Чт День 4 Нед 2'!U58+'Ср День 3 Нед 2'!V58+'Вт День 2 Нед 2'!U58+'Пн 1 день нед 2'!Z58</f>
        <v>0</v>
      </c>
      <c r="G58" s="188">
        <f>'Сб День 6 Нед 2'!AD58+'Пт День 5 Нед 2'!Y58+'Чт День 4 Нед 2'!Y58+'Ср День 3 Нед 2'!Z58+'Вт День 2 Нед 2'!Y58+'Пн 1 день нед 2'!AD58</f>
        <v>0</v>
      </c>
      <c r="H58" s="38">
        <f>'Сб День 6 Нед 2'!AH58+'Пт День 5 Нед 2'!AC58+'Чт День 4 Нед 2'!AC58+'Ср День 3 Нед 2'!AD58+'Вт День 2 Нед 2'!AC58+'Пн 1 день нед 2'!AH58</f>
        <v>0</v>
      </c>
      <c r="I58" s="175">
        <f t="shared" si="0"/>
        <v>7.0000000000000001E-3</v>
      </c>
    </row>
    <row r="59" spans="1:9" ht="15" customHeight="1" x14ac:dyDescent="0.25">
      <c r="A59" s="15">
        <v>48</v>
      </c>
      <c r="B59" s="257" t="s">
        <v>191</v>
      </c>
      <c r="C59" s="17" t="s">
        <v>12</v>
      </c>
      <c r="D59" s="188">
        <f>'Сб День 6 Нед 2'!L59+'Пт День 5 Нед 2'!I59+'Чт День 4 Нед 2'!I59+'Ср День 3 Нед 2'!J59+'Вт День 2 Нед 2'!I59+'Пн 1 день нед 2'!L59</f>
        <v>0</v>
      </c>
      <c r="E59" s="188">
        <f>'Сб День 6 Нед 2'!W59+'Пт День 5 Нед 2'!R59+'Чт День 4 Нед 2'!R59+'Ср День 3 Нед 2'!S59+'Вт День 2 Нед 2'!R59+'Пн 1 день нед 2'!W59</f>
        <v>0</v>
      </c>
      <c r="F59" s="188">
        <f>'Сб День 6 Нед 2'!Z59+'Пт День 5 Нед 2'!U59+'Чт День 4 Нед 2'!U59+'Ср День 3 Нед 2'!V59+'Вт День 2 Нед 2'!U59+'Пн 1 день нед 2'!Z59</f>
        <v>0</v>
      </c>
      <c r="G59" s="188">
        <f>'Сб День 6 Нед 2'!AD59+'Пт День 5 Нед 2'!Y59+'Чт День 4 Нед 2'!Y59+'Ср День 3 Нед 2'!Z59+'Вт День 2 Нед 2'!Y59+'Пн 1 день нед 2'!AD59</f>
        <v>0</v>
      </c>
      <c r="H59" s="38">
        <f>'Сб День 6 Нед 2'!AH59+'Пт День 5 Нед 2'!AC59+'Чт День 4 Нед 2'!AC59+'Ср День 3 Нед 2'!AD59+'Вт День 2 Нед 2'!AC59+'Пн 1 день нед 2'!AH59</f>
        <v>0</v>
      </c>
      <c r="I59" s="175">
        <f t="shared" si="0"/>
        <v>0</v>
      </c>
    </row>
    <row r="60" spans="1:9" ht="15" customHeight="1" x14ac:dyDescent="0.25">
      <c r="A60" s="15">
        <v>49</v>
      </c>
      <c r="B60" s="257" t="s">
        <v>192</v>
      </c>
      <c r="C60" s="23" t="s">
        <v>12</v>
      </c>
      <c r="D60" s="188">
        <f>'Сб День 6 Нед 2'!L60+'Пт День 5 Нед 2'!I60+'Чт День 4 Нед 2'!I60+'Ср День 3 Нед 2'!J60+'Вт День 2 Нед 2'!I60+'Пн 1 день нед 2'!L60</f>
        <v>0</v>
      </c>
      <c r="E60" s="188">
        <f>'Сб День 6 Нед 2'!W60+'Пт День 5 Нед 2'!R60+'Чт День 4 Нед 2'!R60+'Ср День 3 Нед 2'!S60+'Вт День 2 Нед 2'!R60+'Пн 1 день нед 2'!W60</f>
        <v>0</v>
      </c>
      <c r="F60" s="188">
        <f>'Сб День 6 Нед 2'!Z60+'Пт День 5 Нед 2'!U60+'Чт День 4 Нед 2'!U60+'Ср День 3 Нед 2'!V60+'Вт День 2 Нед 2'!U60+'Пн 1 день нед 2'!Z60</f>
        <v>0</v>
      </c>
      <c r="G60" s="188">
        <f>'Сб День 6 Нед 2'!AD60+'Пт День 5 Нед 2'!Y60+'Чт День 4 Нед 2'!Y60+'Ср День 3 Нед 2'!Z60+'Вт День 2 Нед 2'!Y60+'Пн 1 день нед 2'!AD60</f>
        <v>0</v>
      </c>
      <c r="H60" s="38">
        <f>'Сб День 6 Нед 2'!AH60+'Пт День 5 Нед 2'!AC60+'Чт День 4 Нед 2'!AC60+'Ср День 3 Нед 2'!AD60+'Вт День 2 Нед 2'!AC60+'Пн 1 день нед 2'!AH60</f>
        <v>0</v>
      </c>
      <c r="I60" s="175">
        <f t="shared" si="0"/>
        <v>0</v>
      </c>
    </row>
    <row r="61" spans="1:9" x14ac:dyDescent="0.25">
      <c r="A61" s="6"/>
      <c r="B61" s="284" t="s">
        <v>51</v>
      </c>
      <c r="C61" s="7"/>
      <c r="D61" s="188"/>
      <c r="E61" s="188"/>
      <c r="F61" s="188"/>
      <c r="G61" s="188"/>
      <c r="H61" s="38"/>
      <c r="I61" s="175"/>
    </row>
    <row r="62" spans="1:9" ht="15" customHeight="1" x14ac:dyDescent="0.25">
      <c r="A62" s="67">
        <v>50</v>
      </c>
      <c r="B62" s="253" t="s">
        <v>52</v>
      </c>
      <c r="C62" s="20" t="s">
        <v>12</v>
      </c>
      <c r="D62" s="188">
        <f>'Сб День 6 Нед 2'!L62+'Пт День 5 Нед 2'!I62+'Чт День 4 Нед 2'!I62+'Ср День 3 Нед 2'!J62+'Вт День 2 Нед 2'!I62+'Пн 1 день нед 2'!L62</f>
        <v>3.3820000000000003E-2</v>
      </c>
      <c r="E62" s="188">
        <f>'Сб День 6 Нед 2'!W62+'Пт День 5 Нед 2'!R62+'Чт День 4 Нед 2'!R62+'Ср День 3 Нед 2'!S62+'Вт День 2 Нед 2'!R62+'Пн 1 день нед 2'!W62</f>
        <v>1.8790000000000001E-2</v>
      </c>
      <c r="F62" s="188">
        <f>'Сб День 6 Нед 2'!Z62+'Пт День 5 Нед 2'!U62+'Чт День 4 Нед 2'!U62+'Ср День 3 Нед 2'!V62+'Вт День 2 Нед 2'!U62+'Пн 1 день нед 2'!Z62</f>
        <v>0</v>
      </c>
      <c r="G62" s="188">
        <f>'Сб День 6 Нед 2'!AD62+'Пт День 5 Нед 2'!Y62+'Чт День 4 Нед 2'!Y62+'Ср День 3 Нед 2'!Z62+'Вт День 2 Нед 2'!Y62+'Пн 1 день нед 2'!AD62</f>
        <v>0</v>
      </c>
      <c r="H62" s="38">
        <f>'Сб День 6 Нед 2'!AH62+'Пт День 5 Нед 2'!AC62+'Чт День 4 Нед 2'!AC62+'Ср День 3 Нед 2'!AD62+'Вт День 2 Нед 2'!AC62+'Пн 1 день нед 2'!AH62</f>
        <v>0</v>
      </c>
      <c r="I62" s="175">
        <f t="shared" si="0"/>
        <v>5.2610000000000004E-2</v>
      </c>
    </row>
    <row r="63" spans="1:9" ht="15" customHeight="1" x14ac:dyDescent="0.25">
      <c r="A63" s="67">
        <v>51</v>
      </c>
      <c r="B63" s="253" t="s">
        <v>193</v>
      </c>
      <c r="C63" s="20" t="s">
        <v>12</v>
      </c>
      <c r="D63" s="188">
        <f>'Сб День 6 Нед 2'!L63+'Пт День 5 Нед 2'!I63+'Чт День 4 Нед 2'!I63+'Ср День 3 Нед 2'!J63+'Вт День 2 Нед 2'!I63+'Пн 1 день нед 2'!L63</f>
        <v>0</v>
      </c>
      <c r="E63" s="188">
        <f>'Сб День 6 Нед 2'!W63+'Пт День 5 Нед 2'!R63+'Чт День 4 Нед 2'!R63+'Ср День 3 Нед 2'!S63+'Вт День 2 Нед 2'!R63+'Пн 1 день нед 2'!W63</f>
        <v>0</v>
      </c>
      <c r="F63" s="188">
        <f>'Сб День 6 Нед 2'!Z63+'Пт День 5 Нед 2'!U63+'Чт День 4 Нед 2'!U63+'Ср День 3 Нед 2'!V63+'Вт День 2 Нед 2'!U63+'Пн 1 день нед 2'!Z63</f>
        <v>0</v>
      </c>
      <c r="G63" s="188">
        <f>'Сб День 6 Нед 2'!AD63+'Пт День 5 Нед 2'!Y63+'Чт День 4 Нед 2'!Y63+'Ср День 3 Нед 2'!Z63+'Вт День 2 Нед 2'!Y63+'Пн 1 день нед 2'!AD63</f>
        <v>0</v>
      </c>
      <c r="H63" s="38">
        <f>'Сб День 6 Нед 2'!AH63+'Пт День 5 Нед 2'!AC63+'Чт День 4 Нед 2'!AC63+'Ср День 3 Нед 2'!AD63+'Вт День 2 Нед 2'!AC63+'Пн 1 день нед 2'!AH63</f>
        <v>0</v>
      </c>
      <c r="I63" s="175">
        <f t="shared" si="0"/>
        <v>0</v>
      </c>
    </row>
    <row r="64" spans="1:9" ht="15" customHeight="1" x14ac:dyDescent="0.25">
      <c r="A64" s="67">
        <v>52</v>
      </c>
      <c r="B64" s="253" t="s">
        <v>102</v>
      </c>
      <c r="C64" s="20" t="s">
        <v>12</v>
      </c>
      <c r="D64" s="188">
        <f>'Сб День 6 Нед 2'!L64+'Пт День 5 Нед 2'!I64+'Чт День 4 Нед 2'!I64+'Ср День 3 Нед 2'!J64+'Вт День 2 Нед 2'!I64+'Пн 1 день нед 2'!L64</f>
        <v>0</v>
      </c>
      <c r="E64" s="188">
        <f>'Сб День 6 Нед 2'!W64+'Пт День 5 Нед 2'!R64+'Чт День 4 Нед 2'!R64+'Ср День 3 Нед 2'!S64+'Вт День 2 Нед 2'!R64+'Пн 1 день нед 2'!W64</f>
        <v>0</v>
      </c>
      <c r="F64" s="188">
        <f>'Сб День 6 Нед 2'!Z64+'Пт День 5 Нед 2'!U64+'Чт День 4 Нед 2'!U64+'Ср День 3 Нед 2'!V64+'Вт День 2 Нед 2'!U64+'Пн 1 день нед 2'!Z64</f>
        <v>0</v>
      </c>
      <c r="G64" s="188">
        <f>'Сб День 6 Нед 2'!AD64+'Пт День 5 Нед 2'!Y64+'Чт День 4 Нед 2'!Y64+'Ср День 3 Нед 2'!Z64+'Вт День 2 Нед 2'!Y64+'Пн 1 день нед 2'!AD64</f>
        <v>0</v>
      </c>
      <c r="H64" s="38">
        <f>'Сб День 6 Нед 2'!AH64+'Пт День 5 Нед 2'!AC64+'Чт День 4 Нед 2'!AC64+'Ср День 3 Нед 2'!AD64+'Вт День 2 Нед 2'!AC64+'Пн 1 день нед 2'!AH64</f>
        <v>0.04</v>
      </c>
      <c r="I64" s="175">
        <f t="shared" si="0"/>
        <v>0.04</v>
      </c>
    </row>
    <row r="65" spans="1:9" ht="15" customHeight="1" x14ac:dyDescent="0.25">
      <c r="A65" s="67">
        <v>53</v>
      </c>
      <c r="B65" s="253" t="s">
        <v>220</v>
      </c>
      <c r="C65" s="20" t="s">
        <v>12</v>
      </c>
      <c r="D65" s="188">
        <f>'Сб День 6 Нед 2'!L65+'Пт День 5 Нед 2'!I65+'Чт День 4 Нед 2'!I65+'Ср День 3 Нед 2'!J65+'Вт День 2 Нед 2'!I65+'Пн 1 день нед 2'!L65</f>
        <v>0</v>
      </c>
      <c r="E65" s="188">
        <f>'Сб День 6 Нед 2'!W65+'Пт День 5 Нед 2'!R65+'Чт День 4 Нед 2'!R65+'Ср День 3 Нед 2'!S65+'Вт День 2 Нед 2'!R65+'Пн 1 день нед 2'!W65</f>
        <v>0</v>
      </c>
      <c r="F65" s="188">
        <f>'Сб День 6 Нед 2'!Z65+'Пт День 5 Нед 2'!U65+'Чт День 4 Нед 2'!U65+'Ср День 3 Нед 2'!V65+'Вт День 2 Нед 2'!U65+'Пн 1 день нед 2'!Z65</f>
        <v>0</v>
      </c>
      <c r="G65" s="188">
        <f>'Сб День 6 Нед 2'!AD65+'Пт День 5 Нед 2'!Y65+'Чт День 4 Нед 2'!Y65+'Ср День 3 Нед 2'!Z65+'Вт День 2 Нед 2'!Y65+'Пн 1 день нед 2'!AD65</f>
        <v>0</v>
      </c>
      <c r="H65" s="38">
        <f>'Сб День 6 Нед 2'!AH65+'Пт День 5 Нед 2'!AC65+'Чт День 4 Нед 2'!AC65+'Ср День 3 Нед 2'!AD65+'Вт День 2 Нед 2'!AC65+'Пн 1 день нед 2'!AH65</f>
        <v>0</v>
      </c>
      <c r="I65" s="175">
        <f t="shared" si="0"/>
        <v>0</v>
      </c>
    </row>
    <row r="66" spans="1:9" ht="15" customHeight="1" x14ac:dyDescent="0.25">
      <c r="A66" s="67">
        <v>54</v>
      </c>
      <c r="B66" s="252" t="s">
        <v>92</v>
      </c>
      <c r="C66" s="25" t="s">
        <v>12</v>
      </c>
      <c r="D66" s="188">
        <f>'Сб День 6 Нед 2'!L66+'Пт День 5 Нед 2'!I66+'Чт День 4 Нед 2'!I66+'Ср День 3 Нед 2'!J66+'Вт День 2 Нед 2'!I66+'Пн 1 день нед 2'!L66</f>
        <v>0</v>
      </c>
      <c r="E66" s="188">
        <f>'Сб День 6 Нед 2'!W66+'Пт День 5 Нед 2'!R66+'Чт День 4 Нед 2'!R66+'Ср День 3 Нед 2'!S66+'Вт День 2 Нед 2'!R66+'Пн 1 день нед 2'!W66</f>
        <v>0</v>
      </c>
      <c r="F66" s="188">
        <f>'Сб День 6 Нед 2'!Z66+'Пт День 5 Нед 2'!U66+'Чт День 4 Нед 2'!U66+'Ср День 3 Нед 2'!V66+'Вт День 2 Нед 2'!U66+'Пн 1 день нед 2'!Z66</f>
        <v>0</v>
      </c>
      <c r="G66" s="188">
        <f>'Сб День 6 Нед 2'!AD66+'Пт День 5 Нед 2'!Y66+'Чт День 4 Нед 2'!Y66+'Ср День 3 Нед 2'!Z66+'Вт День 2 Нед 2'!Y66+'Пн 1 день нед 2'!AD66</f>
        <v>0</v>
      </c>
      <c r="H66" s="38">
        <f>'Сб День 6 Нед 2'!AH66+'Пт День 5 Нед 2'!AC66+'Чт День 4 Нед 2'!AC66+'Ср День 3 Нед 2'!AD66+'Вт День 2 Нед 2'!AC66+'Пн 1 день нед 2'!AH66</f>
        <v>0</v>
      </c>
      <c r="I66" s="175">
        <f t="shared" si="0"/>
        <v>0</v>
      </c>
    </row>
    <row r="67" spans="1:9" x14ac:dyDescent="0.25">
      <c r="A67" s="67">
        <v>55</v>
      </c>
      <c r="B67" s="50" t="s">
        <v>123</v>
      </c>
      <c r="C67" s="55" t="s">
        <v>12</v>
      </c>
      <c r="D67" s="188">
        <f>'Сб День 6 Нед 2'!L67+'Пт День 5 Нед 2'!I67+'Чт День 4 Нед 2'!I67+'Ср День 3 Нед 2'!J67+'Вт День 2 Нед 2'!I67+'Пн 1 день нед 2'!L67</f>
        <v>0</v>
      </c>
      <c r="E67" s="188">
        <f>'Сб День 6 Нед 2'!W67+'Пт День 5 Нед 2'!R67+'Чт День 4 Нед 2'!R67+'Ср День 3 Нед 2'!S67+'Вт День 2 Нед 2'!R67+'Пн 1 день нед 2'!W67</f>
        <v>0</v>
      </c>
      <c r="F67" s="188">
        <f>'Сб День 6 Нед 2'!Z67+'Пт День 5 Нед 2'!U67+'Чт День 4 Нед 2'!U67+'Ср День 3 Нед 2'!V67+'Вт День 2 Нед 2'!U67+'Пн 1 день нед 2'!Z67</f>
        <v>0</v>
      </c>
      <c r="G67" s="188">
        <f>'Сб День 6 Нед 2'!AD67+'Пт День 5 Нед 2'!Y67+'Чт День 4 Нед 2'!Y67+'Ср День 3 Нед 2'!Z67+'Вт День 2 Нед 2'!Y67+'Пн 1 день нед 2'!AD67</f>
        <v>0</v>
      </c>
      <c r="H67" s="38">
        <f>'Сб День 6 Нед 2'!AH67+'Пт День 5 Нед 2'!AC67+'Чт День 4 Нед 2'!AC67+'Ср День 3 Нед 2'!AD67+'Вт День 2 Нед 2'!AC67+'Пн 1 день нед 2'!AH67</f>
        <v>0</v>
      </c>
      <c r="I67" s="175">
        <f t="shared" si="0"/>
        <v>0</v>
      </c>
    </row>
    <row r="68" spans="1:9" ht="15" customHeight="1" x14ac:dyDescent="0.25">
      <c r="A68" s="67">
        <v>56</v>
      </c>
      <c r="B68" s="253" t="s">
        <v>53</v>
      </c>
      <c r="C68" s="20" t="s">
        <v>12</v>
      </c>
      <c r="D68" s="188">
        <f>'Сб День 6 Нед 2'!L68+'Пт День 5 Нед 2'!I68+'Чт День 4 Нед 2'!I68+'Ср День 3 Нед 2'!J68+'Вт День 2 Нед 2'!I68+'Пн 1 день нед 2'!L68</f>
        <v>0</v>
      </c>
      <c r="E68" s="188">
        <f>'Сб День 6 Нед 2'!W68+'Пт День 5 Нед 2'!R68+'Чт День 4 Нед 2'!R68+'Ср День 3 Нед 2'!S68+'Вт День 2 Нед 2'!R68+'Пн 1 день нед 2'!W68</f>
        <v>0</v>
      </c>
      <c r="F68" s="188">
        <f>'Сб День 6 Нед 2'!Z68+'Пт День 5 Нед 2'!U68+'Чт День 4 Нед 2'!U68+'Ср День 3 Нед 2'!V68+'Вт День 2 Нед 2'!U68+'Пн 1 день нед 2'!Z68</f>
        <v>0</v>
      </c>
      <c r="G68" s="188">
        <f>'Сб День 6 Нед 2'!AD68+'Пт День 5 Нед 2'!Y68+'Чт День 4 Нед 2'!Y68+'Ср День 3 Нед 2'!Z68+'Вт День 2 Нед 2'!Y68+'Пн 1 день нед 2'!AD68</f>
        <v>0</v>
      </c>
      <c r="H68" s="38">
        <f>'Сб День 6 Нед 2'!AH68+'Пт День 5 Нед 2'!AC68+'Чт День 4 Нед 2'!AC68+'Ср День 3 Нед 2'!AD68+'Вт День 2 Нед 2'!AC68+'Пн 1 день нед 2'!AH68</f>
        <v>0</v>
      </c>
      <c r="I68" s="175">
        <f t="shared" si="0"/>
        <v>0</v>
      </c>
    </row>
    <row r="69" spans="1:9" ht="15" customHeight="1" x14ac:dyDescent="0.25">
      <c r="A69" s="67">
        <v>57</v>
      </c>
      <c r="B69" s="252" t="s">
        <v>54</v>
      </c>
      <c r="C69" s="17" t="s">
        <v>12</v>
      </c>
      <c r="D69" s="188">
        <f>'Сб День 6 Нед 2'!L69+'Пт День 5 Нед 2'!I69+'Чт День 4 Нед 2'!I69+'Ср День 3 Нед 2'!J69+'Вт День 2 Нед 2'!I69+'Пн 1 день нед 2'!L69</f>
        <v>0</v>
      </c>
      <c r="E69" s="188">
        <f>'Сб День 6 Нед 2'!W69+'Пт День 5 Нед 2'!R69+'Чт День 4 Нед 2'!R69+'Ср День 3 Нед 2'!S69+'Вт День 2 Нед 2'!R69+'Пн 1 день нед 2'!W69</f>
        <v>0</v>
      </c>
      <c r="F69" s="188">
        <f>'Сб День 6 Нед 2'!Z69+'Пт День 5 Нед 2'!U69+'Чт День 4 Нед 2'!U69+'Ср День 3 Нед 2'!V69+'Вт День 2 Нед 2'!U69+'Пн 1 день нед 2'!Z69</f>
        <v>0</v>
      </c>
      <c r="G69" s="188">
        <f>'Сб День 6 Нед 2'!AD69+'Пт День 5 Нед 2'!Y69+'Чт День 4 Нед 2'!Y69+'Ср День 3 Нед 2'!Z69+'Вт День 2 Нед 2'!Y69+'Пн 1 день нед 2'!AD69</f>
        <v>0</v>
      </c>
      <c r="H69" s="38">
        <f>'Сб День 6 Нед 2'!AH69+'Пт День 5 Нед 2'!AC69+'Чт День 4 Нед 2'!AC69+'Ср День 3 Нед 2'!AD69+'Вт День 2 Нед 2'!AC69+'Пн 1 день нед 2'!AH69</f>
        <v>5.7880000000000001E-2</v>
      </c>
      <c r="I69" s="175">
        <f t="shared" si="0"/>
        <v>5.7880000000000001E-2</v>
      </c>
    </row>
    <row r="70" spans="1:9" ht="15" customHeight="1" x14ac:dyDescent="0.25">
      <c r="A70" s="67">
        <v>58</v>
      </c>
      <c r="B70" s="252" t="s">
        <v>55</v>
      </c>
      <c r="C70" s="17" t="s">
        <v>12</v>
      </c>
      <c r="D70" s="188">
        <f>'Сб День 6 Нед 2'!L70+'Пт День 5 Нед 2'!I70+'Чт День 4 Нед 2'!I70+'Ср День 3 Нед 2'!J70+'Вт День 2 Нед 2'!I70+'Пн 1 день нед 2'!L70</f>
        <v>0</v>
      </c>
      <c r="E70" s="188">
        <f>'Сб День 6 Нед 2'!W70+'Пт День 5 Нед 2'!R70+'Чт День 4 Нед 2'!R70+'Ср День 3 Нед 2'!S70+'Вт День 2 Нед 2'!R70+'Пн 1 день нед 2'!W70</f>
        <v>0</v>
      </c>
      <c r="F70" s="188">
        <f>'Сб День 6 Нед 2'!Z70+'Пт День 5 Нед 2'!U70+'Чт День 4 Нед 2'!U70+'Ср День 3 Нед 2'!V70+'Вт День 2 Нед 2'!U70+'Пн 1 день нед 2'!Z70</f>
        <v>0</v>
      </c>
      <c r="G70" s="188">
        <f>'Сб День 6 Нед 2'!AD70+'Пт День 5 Нед 2'!Y70+'Чт День 4 Нед 2'!Y70+'Ср День 3 Нед 2'!Z70+'Вт День 2 Нед 2'!Y70+'Пн 1 день нед 2'!AD70</f>
        <v>0</v>
      </c>
      <c r="H70" s="38">
        <f>'Сб День 6 Нед 2'!AH70+'Пт День 5 Нед 2'!AC70+'Чт День 4 Нед 2'!AC70+'Ср День 3 Нед 2'!AD70+'Вт День 2 Нед 2'!AC70+'Пн 1 день нед 2'!AH70</f>
        <v>0</v>
      </c>
      <c r="I70" s="175">
        <f t="shared" si="0"/>
        <v>0</v>
      </c>
    </row>
    <row r="71" spans="1:9" x14ac:dyDescent="0.25">
      <c r="A71" s="67">
        <v>59</v>
      </c>
      <c r="B71" s="252" t="s">
        <v>56</v>
      </c>
      <c r="C71" s="17" t="s">
        <v>12</v>
      </c>
      <c r="D71" s="188">
        <f>'Сб День 6 Нед 2'!L71+'Пт День 5 Нед 2'!I71+'Чт День 4 Нед 2'!I71+'Ср День 3 Нед 2'!J71+'Вт День 2 Нед 2'!I71+'Пн 1 день нед 2'!L71</f>
        <v>1.5349999999999999E-2</v>
      </c>
      <c r="E71" s="188">
        <f>'Сб День 6 Нед 2'!W71+'Пт День 5 Нед 2'!R71+'Чт День 4 Нед 2'!R71+'Ср День 3 Нед 2'!S71+'Вт День 2 Нед 2'!R71+'Пн 1 день нед 2'!W71</f>
        <v>1.695E-2</v>
      </c>
      <c r="F71" s="188">
        <f>'Сб День 6 Нед 2'!Z71+'Пт День 5 Нед 2'!U71+'Чт День 4 Нед 2'!U71+'Ср День 3 Нед 2'!V71+'Вт День 2 Нед 2'!U71+'Пн 1 день нед 2'!Z71</f>
        <v>0</v>
      </c>
      <c r="G71" s="188">
        <f>'Сб День 6 Нед 2'!AD71+'Пт День 5 Нед 2'!Y71+'Чт День 4 Нед 2'!Y71+'Ср День 3 Нед 2'!Z71+'Вт День 2 Нед 2'!Y71+'Пн 1 день нед 2'!AD71</f>
        <v>0</v>
      </c>
      <c r="H71" s="38">
        <f>'Сб День 6 Нед 2'!AH71+'Пт День 5 Нед 2'!AC71+'Чт День 4 Нед 2'!AC71+'Ср День 3 Нед 2'!AD71+'Вт День 2 Нед 2'!AC71+'Пн 1 день нед 2'!AH71</f>
        <v>7.0000000000000001E-3</v>
      </c>
      <c r="I71" s="175">
        <f t="shared" si="0"/>
        <v>3.9299999999999995E-2</v>
      </c>
    </row>
    <row r="72" spans="1:9" ht="15" customHeight="1" x14ac:dyDescent="0.25">
      <c r="A72" s="67">
        <v>60</v>
      </c>
      <c r="B72" s="50" t="s">
        <v>109</v>
      </c>
      <c r="C72" s="55" t="s">
        <v>12</v>
      </c>
      <c r="D72" s="188">
        <f>'Сб День 6 Нед 2'!L72+'Пт День 5 Нед 2'!I72+'Чт День 4 Нед 2'!I72+'Ср День 3 Нед 2'!J72+'Вт День 2 Нед 2'!I72+'Пн 1 день нед 2'!L72</f>
        <v>0</v>
      </c>
      <c r="E72" s="188">
        <f>'Сб День 6 Нед 2'!W72+'Пт День 5 Нед 2'!R72+'Чт День 4 Нед 2'!R72+'Ср День 3 Нед 2'!S72+'Вт День 2 Нед 2'!R72+'Пн 1 день нед 2'!W72</f>
        <v>0</v>
      </c>
      <c r="F72" s="188">
        <f>'Сб День 6 Нед 2'!Z72+'Пт День 5 Нед 2'!U72+'Чт День 4 Нед 2'!U72+'Ср День 3 Нед 2'!V72+'Вт День 2 Нед 2'!U72+'Пн 1 день нед 2'!Z72</f>
        <v>0</v>
      </c>
      <c r="G72" s="188">
        <f>'Сб День 6 Нед 2'!AD72+'Пт День 5 Нед 2'!Y72+'Чт День 4 Нед 2'!Y72+'Ср День 3 Нед 2'!Z72+'Вт День 2 Нед 2'!Y72+'Пн 1 день нед 2'!AD72</f>
        <v>0</v>
      </c>
      <c r="H72" s="38">
        <f>'Сб День 6 Нед 2'!AH72+'Пт День 5 Нед 2'!AC72+'Чт День 4 Нед 2'!AC72+'Ср День 3 Нед 2'!AD72+'Вт День 2 Нед 2'!AC72+'Пн 1 день нед 2'!AH72</f>
        <v>0</v>
      </c>
      <c r="I72" s="175">
        <f t="shared" ref="I72:I135" si="1">D72+E72+F72+G72+H72</f>
        <v>0</v>
      </c>
    </row>
    <row r="73" spans="1:9" x14ac:dyDescent="0.25">
      <c r="A73" s="15"/>
      <c r="B73" s="314" t="s">
        <v>198</v>
      </c>
      <c r="C73" s="7"/>
      <c r="D73" s="188"/>
      <c r="E73" s="188"/>
      <c r="F73" s="188"/>
      <c r="G73" s="188"/>
      <c r="H73" s="38"/>
      <c r="I73" s="175"/>
    </row>
    <row r="74" spans="1:9" x14ac:dyDescent="0.25">
      <c r="A74" s="15">
        <v>61</v>
      </c>
      <c r="B74" s="252" t="s">
        <v>57</v>
      </c>
      <c r="C74" s="17" t="s">
        <v>12</v>
      </c>
      <c r="D74" s="188">
        <f>'Сб День 6 Нед 2'!L74+'Пт День 5 Нед 2'!I74+'Чт День 4 Нед 2'!I74+'Ср День 3 Нед 2'!J74+'Вт День 2 Нед 2'!I74+'Пн 1 день нед 2'!L74</f>
        <v>2E-3</v>
      </c>
      <c r="E74" s="188">
        <f>'Сб День 6 Нед 2'!W74+'Пт День 5 Нед 2'!R74+'Чт День 4 Нед 2'!R74+'Ср День 3 Нед 2'!S74+'Вт День 2 Нед 2'!R74+'Пн 1 день нед 2'!W74</f>
        <v>1E-3</v>
      </c>
      <c r="F74" s="188">
        <f>'Сб День 6 Нед 2'!Z74+'Пт День 5 Нед 2'!U74+'Чт День 4 Нед 2'!U74+'Ср День 3 Нед 2'!V74+'Вт День 2 Нед 2'!U74+'Пн 1 день нед 2'!Z74</f>
        <v>7.000000000000001E-3</v>
      </c>
      <c r="G74" s="188">
        <f>'Сб День 6 Нед 2'!AD74+'Пт День 5 Нед 2'!Y74+'Чт День 4 Нед 2'!Y74+'Ср День 3 Нед 2'!Z74+'Вт День 2 Нед 2'!Y74+'Пн 1 день нед 2'!AD74</f>
        <v>0</v>
      </c>
      <c r="H74" s="38">
        <f>'Сб День 6 Нед 2'!AH74+'Пт День 5 Нед 2'!AC74+'Чт День 4 Нед 2'!AC74+'Ср День 3 Нед 2'!AD74+'Вт День 2 Нед 2'!AC74+'Пн 1 день нед 2'!AH74</f>
        <v>1E-3</v>
      </c>
      <c r="I74" s="175">
        <f t="shared" si="1"/>
        <v>1.1000000000000003E-2</v>
      </c>
    </row>
    <row r="75" spans="1:9" x14ac:dyDescent="0.25">
      <c r="A75" s="15">
        <v>62</v>
      </c>
      <c r="B75" s="252" t="s">
        <v>58</v>
      </c>
      <c r="C75" s="17" t="s">
        <v>12</v>
      </c>
      <c r="D75" s="188">
        <f>'Сб День 6 Нед 2'!L75+'Пт День 5 Нед 2'!I75+'Чт День 4 Нед 2'!I75+'Ср День 3 Нед 2'!J75+'Вт День 2 Нед 2'!I75+'Пн 1 день нед 2'!L75</f>
        <v>5.0000000000000001E-3</v>
      </c>
      <c r="E75" s="188">
        <f>'Сб День 6 Нед 2'!W75+'Пт День 5 Нед 2'!R75+'Чт День 4 Нед 2'!R75+'Ср День 3 Нед 2'!S75+'Вт День 2 Нед 2'!R75+'Пн 1 день нед 2'!W75</f>
        <v>5.0000000000000001E-3</v>
      </c>
      <c r="F75" s="188">
        <f>'Сб День 6 Нед 2'!Z75+'Пт День 5 Нед 2'!U75+'Чт День 4 Нед 2'!U75+'Ср День 3 Нед 2'!V75+'Вт День 2 Нед 2'!U75+'Пн 1 день нед 2'!Z75</f>
        <v>0</v>
      </c>
      <c r="G75" s="188">
        <f>'Сб День 6 Нед 2'!AD75+'Пт День 5 Нед 2'!Y75+'Чт День 4 Нед 2'!Y75+'Ср День 3 Нед 2'!Z75+'Вт День 2 Нед 2'!Y75+'Пн 1 день нед 2'!AD75</f>
        <v>0</v>
      </c>
      <c r="H75" s="38">
        <f>'Сб День 6 Нед 2'!AH75+'Пт День 5 Нед 2'!AC75+'Чт День 4 Нед 2'!AC75+'Ср День 3 Нед 2'!AD75+'Вт День 2 Нед 2'!AC75+'Пн 1 день нед 2'!AH75</f>
        <v>0</v>
      </c>
      <c r="I75" s="175">
        <f t="shared" si="1"/>
        <v>0.01</v>
      </c>
    </row>
    <row r="76" spans="1:9" x14ac:dyDescent="0.25">
      <c r="A76" s="15">
        <v>63</v>
      </c>
      <c r="B76" s="252" t="s">
        <v>59</v>
      </c>
      <c r="C76" s="17" t="s">
        <v>12</v>
      </c>
      <c r="D76" s="188">
        <f>'Сб День 6 Нед 2'!L76+'Пт День 5 Нед 2'!I76+'Чт День 4 Нед 2'!I76+'Ср День 3 Нед 2'!J76+'Вт День 2 Нед 2'!I76+'Пн 1 день нед 2'!L76</f>
        <v>0</v>
      </c>
      <c r="E76" s="188">
        <f>'Сб День 6 Нед 2'!W76+'Пт День 5 Нед 2'!R76+'Чт День 4 Нед 2'!R76+'Ср День 3 Нед 2'!S76+'Вт День 2 Нед 2'!R76+'Пн 1 день нед 2'!W76</f>
        <v>0</v>
      </c>
      <c r="F76" s="188">
        <f>'Сб День 6 Нед 2'!Z76+'Пт День 5 Нед 2'!U76+'Чт День 4 Нед 2'!U76+'Ср День 3 Нед 2'!V76+'Вт День 2 Нед 2'!U76+'Пн 1 день нед 2'!Z76</f>
        <v>0</v>
      </c>
      <c r="G76" s="188">
        <f>'Сб День 6 Нед 2'!AD76+'Пт День 5 Нед 2'!Y76+'Чт День 4 Нед 2'!Y76+'Ср День 3 Нед 2'!Z76+'Вт День 2 Нед 2'!Y76+'Пн 1 день нед 2'!AD76</f>
        <v>0</v>
      </c>
      <c r="H76" s="38">
        <f>'Сб День 6 Нед 2'!AH76+'Пт День 5 Нед 2'!AC76+'Чт День 4 Нед 2'!AC76+'Ср День 3 Нед 2'!AD76+'Вт День 2 Нед 2'!AC76+'Пн 1 день нед 2'!AH76</f>
        <v>2.4E-2</v>
      </c>
      <c r="I76" s="175">
        <f t="shared" si="1"/>
        <v>2.4E-2</v>
      </c>
    </row>
    <row r="77" spans="1:9" x14ac:dyDescent="0.25">
      <c r="A77" s="15">
        <v>64</v>
      </c>
      <c r="B77" s="252" t="s">
        <v>60</v>
      </c>
      <c r="C77" s="17" t="s">
        <v>12</v>
      </c>
      <c r="D77" s="188">
        <f>'Сб День 6 Нед 2'!L77+'Пт День 5 Нед 2'!I77+'Чт День 4 Нед 2'!I77+'Ср День 3 Нед 2'!J77+'Вт День 2 Нед 2'!I77+'Пн 1 день нед 2'!L77</f>
        <v>0</v>
      </c>
      <c r="E77" s="188">
        <f>'Сб День 6 Нед 2'!W77+'Пт День 5 Нед 2'!R77+'Чт День 4 Нед 2'!R77+'Ср День 3 Нед 2'!S77+'Вт День 2 Нед 2'!R77+'Пн 1 день нед 2'!W77</f>
        <v>0</v>
      </c>
      <c r="F77" s="188">
        <f>'Сб День 6 Нед 2'!Z77+'Пт День 5 Нед 2'!U77+'Чт День 4 Нед 2'!U77+'Ср День 3 Нед 2'!V77+'Вт День 2 Нед 2'!U77+'Пн 1 день нед 2'!Z77</f>
        <v>0</v>
      </c>
      <c r="G77" s="188">
        <f>'Сб День 6 Нед 2'!AD77+'Пт День 5 Нед 2'!Y77+'Чт День 4 Нед 2'!Y77+'Ср День 3 Нед 2'!Z77+'Вт День 2 Нед 2'!Y77+'Пн 1 день нед 2'!AD77</f>
        <v>0</v>
      </c>
      <c r="H77" s="38">
        <f>'Сб День 6 Нед 2'!AH77+'Пт День 5 Нед 2'!AC77+'Чт День 4 Нед 2'!AC77+'Ср День 3 Нед 2'!AD77+'Вт День 2 Нед 2'!AC77+'Пн 1 день нед 2'!AH77</f>
        <v>0</v>
      </c>
      <c r="I77" s="175">
        <f t="shared" si="1"/>
        <v>0</v>
      </c>
    </row>
    <row r="78" spans="1:9" ht="15" customHeight="1" x14ac:dyDescent="0.25">
      <c r="A78" s="15">
        <v>65</v>
      </c>
      <c r="B78" s="252" t="s">
        <v>195</v>
      </c>
      <c r="C78" s="17" t="s">
        <v>12</v>
      </c>
      <c r="D78" s="188">
        <f>'Сб День 6 Нед 2'!L78+'Пт День 5 Нед 2'!I78+'Чт День 4 Нед 2'!I78+'Ср День 3 Нед 2'!J78+'Вт День 2 Нед 2'!I78+'Пн 1 день нед 2'!L78</f>
        <v>0</v>
      </c>
      <c r="E78" s="188">
        <f>'Сб День 6 Нед 2'!W78+'Пт День 5 Нед 2'!R78+'Чт День 4 Нед 2'!R78+'Ср День 3 Нед 2'!S78+'Вт День 2 Нед 2'!R78+'Пн 1 день нед 2'!W78</f>
        <v>0</v>
      </c>
      <c r="F78" s="188">
        <f>'Сб День 6 Нед 2'!Z78+'Пт День 5 Нед 2'!U78+'Чт День 4 Нед 2'!U78+'Ср День 3 Нед 2'!V78+'Вт День 2 Нед 2'!U78+'Пн 1 день нед 2'!Z78</f>
        <v>0</v>
      </c>
      <c r="G78" s="188">
        <f>'Сб День 6 Нед 2'!AD78+'Пт День 5 Нед 2'!Y78+'Чт День 4 Нед 2'!Y78+'Ср День 3 Нед 2'!Z78+'Вт День 2 Нед 2'!Y78+'Пн 1 день нед 2'!AD78</f>
        <v>0</v>
      </c>
      <c r="H78" s="38">
        <f>'Сб День 6 Нед 2'!AH78+'Пт День 5 Нед 2'!AC78+'Чт День 4 Нед 2'!AC78+'Ср День 3 Нед 2'!AD78+'Вт День 2 Нед 2'!AC78+'Пн 1 день нед 2'!AH78</f>
        <v>0</v>
      </c>
      <c r="I78" s="175">
        <f t="shared" si="1"/>
        <v>0</v>
      </c>
    </row>
    <row r="79" spans="1:9" ht="15" customHeight="1" x14ac:dyDescent="0.25">
      <c r="A79" s="15"/>
      <c r="B79" s="314" t="s">
        <v>196</v>
      </c>
      <c r="C79" s="7"/>
      <c r="D79" s="188"/>
      <c r="E79" s="188"/>
      <c r="F79" s="188"/>
      <c r="G79" s="188"/>
      <c r="H79" s="38"/>
      <c r="I79" s="175"/>
    </row>
    <row r="80" spans="1:9" ht="15" customHeight="1" x14ac:dyDescent="0.25">
      <c r="A80" s="15">
        <v>66</v>
      </c>
      <c r="B80" s="253" t="s">
        <v>66</v>
      </c>
      <c r="C80" s="20" t="s">
        <v>12</v>
      </c>
      <c r="D80" s="188">
        <f>'Сб День 6 Нед 2'!L80+'Пт День 5 Нед 2'!I80+'Чт День 4 Нед 2'!I80+'Ср День 3 Нед 2'!J80+'Вт День 2 Нед 2'!I80+'Пн 1 день нед 2'!L80</f>
        <v>2.0400000000000001E-2</v>
      </c>
      <c r="E80" s="188">
        <f>'Сб День 6 Нед 2'!W80+'Пт День 5 Нед 2'!R80+'Чт День 4 Нед 2'!R80+'Ср День 3 Нед 2'!S80+'Вт День 2 Нед 2'!R80+'Пн 1 день нед 2'!W80</f>
        <v>2.0400000000000001E-2</v>
      </c>
      <c r="F80" s="188">
        <f>'Сб День 6 Нед 2'!Z80+'Пт День 5 Нед 2'!U80+'Чт День 4 Нед 2'!U80+'Ср День 3 Нед 2'!V80+'Вт День 2 Нед 2'!U80+'Пн 1 день нед 2'!Z80</f>
        <v>0</v>
      </c>
      <c r="G80" s="188">
        <f>'Сб День 6 Нед 2'!AD80+'Пт День 5 Нед 2'!Y80+'Чт День 4 Нед 2'!Y80+'Ср День 3 Нед 2'!Z80+'Вт День 2 Нед 2'!Y80+'Пн 1 день нед 2'!AD80</f>
        <v>0</v>
      </c>
      <c r="H80" s="38">
        <f>'Сб День 6 Нед 2'!AH80+'Пт День 5 Нед 2'!AC80+'Чт День 4 Нед 2'!AC80+'Ср День 3 Нед 2'!AD80+'Вт День 2 Нед 2'!AC80+'Пн 1 день нед 2'!AH80</f>
        <v>4.0800000000000003E-2</v>
      </c>
      <c r="I80" s="175">
        <f t="shared" si="1"/>
        <v>8.1600000000000006E-2</v>
      </c>
    </row>
    <row r="81" spans="1:9" ht="15" customHeight="1" x14ac:dyDescent="0.25">
      <c r="A81" s="15">
        <v>67</v>
      </c>
      <c r="B81" s="253" t="s">
        <v>67</v>
      </c>
      <c r="C81" s="20" t="s">
        <v>12</v>
      </c>
      <c r="D81" s="188">
        <f>'Сб День 6 Нед 2'!L81+'Пт День 5 Нед 2'!I81+'Чт День 4 Нед 2'!I81+'Ср День 3 Нед 2'!J81+'Вт День 2 Нед 2'!I81+'Пн 1 день нед 2'!L81</f>
        <v>0</v>
      </c>
      <c r="E81" s="188">
        <f>'Сб День 6 Нед 2'!W81+'Пт День 5 Нед 2'!R81+'Чт День 4 Нед 2'!R81+'Ср День 3 Нед 2'!S81+'Вт День 2 Нед 2'!R81+'Пн 1 день нед 2'!W81</f>
        <v>0</v>
      </c>
      <c r="F81" s="188">
        <f>'Сб День 6 Нед 2'!Z81+'Пт День 5 Нед 2'!U81+'Чт День 4 Нед 2'!U81+'Ср День 3 Нед 2'!V81+'Вт День 2 Нед 2'!U81+'Пн 1 день нед 2'!Z81</f>
        <v>0</v>
      </c>
      <c r="G81" s="188">
        <f>'Сб День 6 Нед 2'!AD81+'Пт День 5 Нед 2'!Y81+'Чт День 4 Нед 2'!Y81+'Ср День 3 Нед 2'!Z81+'Вт День 2 Нед 2'!Y81+'Пн 1 день нед 2'!AD81</f>
        <v>0</v>
      </c>
      <c r="H81" s="38">
        <f>'Сб День 6 Нед 2'!AH81+'Пт День 5 Нед 2'!AC81+'Чт День 4 Нед 2'!AC81+'Ср День 3 Нед 2'!AD81+'Вт День 2 Нед 2'!AC81+'Пн 1 день нед 2'!AH81</f>
        <v>1.4999999999999999E-2</v>
      </c>
      <c r="I81" s="175">
        <f t="shared" si="1"/>
        <v>1.4999999999999999E-2</v>
      </c>
    </row>
    <row r="82" spans="1:9" ht="15" customHeight="1" x14ac:dyDescent="0.25">
      <c r="A82" s="15">
        <v>68</v>
      </c>
      <c r="B82" s="253" t="s">
        <v>68</v>
      </c>
      <c r="C82" s="20" t="s">
        <v>12</v>
      </c>
      <c r="D82" s="188">
        <f>'Сб День 6 Нед 2'!L82+'Пт День 5 Нед 2'!I82+'Чт День 4 Нед 2'!I82+'Ср День 3 Нед 2'!J82+'Вт День 2 Нед 2'!I82+'Пн 1 день нед 2'!L82</f>
        <v>0</v>
      </c>
      <c r="E82" s="188">
        <f>'Сб День 6 Нед 2'!W82+'Пт День 5 Нед 2'!R82+'Чт День 4 Нед 2'!R82+'Ср День 3 Нед 2'!S82+'Вт День 2 Нед 2'!R82+'Пн 1 день нед 2'!W82</f>
        <v>0</v>
      </c>
      <c r="F82" s="188">
        <f>'Сб День 6 Нед 2'!Z82+'Пт День 5 Нед 2'!U82+'Чт День 4 Нед 2'!U82+'Ср День 3 Нед 2'!V82+'Вт День 2 Нед 2'!U82+'Пн 1 день нед 2'!Z82</f>
        <v>0</v>
      </c>
      <c r="G82" s="188">
        <f>'Сб День 6 Нед 2'!AD82+'Пт День 5 Нед 2'!Y82+'Чт День 4 Нед 2'!Y82+'Ср День 3 Нед 2'!Z82+'Вт День 2 Нед 2'!Y82+'Пн 1 день нед 2'!AD82</f>
        <v>0</v>
      </c>
      <c r="H82" s="38">
        <f>'Сб День 6 Нед 2'!AH82+'Пт День 5 Нед 2'!AC82+'Чт День 4 Нед 2'!AC82+'Ср День 3 Нед 2'!AD82+'Вт День 2 Нед 2'!AC82+'Пн 1 день нед 2'!AH82</f>
        <v>0</v>
      </c>
      <c r="I82" s="175">
        <f t="shared" si="1"/>
        <v>0</v>
      </c>
    </row>
    <row r="83" spans="1:9" ht="15" customHeight="1" x14ac:dyDescent="0.25">
      <c r="A83" s="15">
        <v>69</v>
      </c>
      <c r="B83" s="252" t="s">
        <v>69</v>
      </c>
      <c r="C83" s="17" t="s">
        <v>12</v>
      </c>
      <c r="D83" s="188">
        <f>'Сб День 6 Нед 2'!L83+'Пт День 5 Нед 2'!I83+'Чт День 4 Нед 2'!I83+'Ср День 3 Нед 2'!J83+'Вт День 2 Нед 2'!I83+'Пн 1 день нед 2'!L83</f>
        <v>0</v>
      </c>
      <c r="E83" s="188">
        <f>'Сб День 6 Нед 2'!W83+'Пт День 5 Нед 2'!R83+'Чт День 4 Нед 2'!R83+'Ср День 3 Нед 2'!S83+'Вт День 2 Нед 2'!R83+'Пн 1 день нед 2'!W83</f>
        <v>0</v>
      </c>
      <c r="F83" s="188">
        <f>'Сб День 6 Нед 2'!Z83+'Пт День 5 Нед 2'!U83+'Чт День 4 Нед 2'!U83+'Ср День 3 Нед 2'!V83+'Вт День 2 Нед 2'!U83+'Пн 1 день нед 2'!Z83</f>
        <v>0</v>
      </c>
      <c r="G83" s="188">
        <f>'Сб День 6 Нед 2'!AD83+'Пт День 5 Нед 2'!Y83+'Чт День 4 Нед 2'!Y83+'Ср День 3 Нед 2'!Z83+'Вт День 2 Нед 2'!Y83+'Пн 1 день нед 2'!AD83</f>
        <v>0</v>
      </c>
      <c r="H83" s="38">
        <f>'Сб День 6 Нед 2'!AH83+'Пт День 5 Нед 2'!AC83+'Чт День 4 Нед 2'!AC83+'Ср День 3 Нед 2'!AD83+'Вт День 2 Нед 2'!AC83+'Пн 1 день нед 2'!AH83</f>
        <v>0</v>
      </c>
      <c r="I83" s="175">
        <f t="shared" si="1"/>
        <v>0</v>
      </c>
    </row>
    <row r="84" spans="1:9" ht="15" customHeight="1" x14ac:dyDescent="0.25">
      <c r="A84" s="15">
        <v>70</v>
      </c>
      <c r="B84" s="252" t="s">
        <v>70</v>
      </c>
      <c r="C84" s="17" t="s">
        <v>12</v>
      </c>
      <c r="D84" s="188">
        <f>'Сб День 6 Нед 2'!L84+'Пт День 5 Нед 2'!I84+'Чт День 4 Нед 2'!I84+'Ср День 3 Нед 2'!J84+'Вт День 2 Нед 2'!I84+'Пн 1 день нед 2'!L84</f>
        <v>5.0000000000000001E-3</v>
      </c>
      <c r="E84" s="188">
        <f>'Сб День 6 Нед 2'!W84+'Пт День 5 Нед 2'!R84+'Чт День 4 Нед 2'!R84+'Ср День 3 Нед 2'!S84+'Вт День 2 Нед 2'!R84+'Пн 1 день нед 2'!W84</f>
        <v>5.0000000000000001E-3</v>
      </c>
      <c r="F84" s="188">
        <f>'Сб День 6 Нед 2'!Z84+'Пт День 5 Нед 2'!U84+'Чт День 4 Нед 2'!U84+'Ср День 3 Нед 2'!V84+'Вт День 2 Нед 2'!U84+'Пн 1 день нед 2'!Z84</f>
        <v>5.0000000000000001E-3</v>
      </c>
      <c r="G84" s="188">
        <f>'Сб День 6 Нед 2'!AD84+'Пт День 5 Нед 2'!Y84+'Чт День 4 Нед 2'!Y84+'Ср День 3 Нед 2'!Z84+'Вт День 2 Нед 2'!Y84+'Пн 1 день нед 2'!AD84</f>
        <v>0</v>
      </c>
      <c r="H84" s="38">
        <f>'Сб День 6 Нед 2'!AH84+'Пт День 5 Нед 2'!AC84+'Чт День 4 Нед 2'!AC84+'Ср День 3 Нед 2'!AD84+'Вт День 2 Нед 2'!AC84+'Пн 1 день нед 2'!AH84</f>
        <v>0</v>
      </c>
      <c r="I84" s="175">
        <f t="shared" si="1"/>
        <v>1.4999999999999999E-2</v>
      </c>
    </row>
    <row r="85" spans="1:9" ht="15" customHeight="1" x14ac:dyDescent="0.25">
      <c r="A85" s="15">
        <v>71</v>
      </c>
      <c r="B85" s="257" t="s">
        <v>103</v>
      </c>
      <c r="C85" s="17" t="s">
        <v>12</v>
      </c>
      <c r="D85" s="188">
        <f>'Сб День 6 Нед 2'!L85+'Пт День 5 Нед 2'!I85+'Чт День 4 Нед 2'!I85+'Ср День 3 Нед 2'!J85+'Вт День 2 Нед 2'!I85+'Пн 1 день нед 2'!L85</f>
        <v>0</v>
      </c>
      <c r="E85" s="188">
        <f>'Сб День 6 Нед 2'!W85+'Пт День 5 Нед 2'!R85+'Чт День 4 Нед 2'!R85+'Ср День 3 Нед 2'!S85+'Вт День 2 Нед 2'!R85+'Пн 1 день нед 2'!W85</f>
        <v>0</v>
      </c>
      <c r="F85" s="188">
        <f>'Сб День 6 Нед 2'!Z85+'Пт День 5 Нед 2'!U85+'Чт День 4 Нед 2'!U85+'Ср День 3 Нед 2'!V85+'Вт День 2 Нед 2'!U85+'Пн 1 день нед 2'!Z85</f>
        <v>0</v>
      </c>
      <c r="G85" s="188">
        <f>'Сб День 6 Нед 2'!AD85+'Пт День 5 Нед 2'!Y85+'Чт День 4 Нед 2'!Y85+'Ср День 3 Нед 2'!Z85+'Вт День 2 Нед 2'!Y85+'Пн 1 день нед 2'!AD85</f>
        <v>0</v>
      </c>
      <c r="H85" s="38">
        <f>'Сб День 6 Нед 2'!AH85+'Пт День 5 Нед 2'!AC85+'Чт День 4 Нед 2'!AC85+'Ср День 3 Нед 2'!AD85+'Вт День 2 Нед 2'!AC85+'Пн 1 день нед 2'!AH85</f>
        <v>0</v>
      </c>
      <c r="I85" s="175">
        <f t="shared" si="1"/>
        <v>0</v>
      </c>
    </row>
    <row r="86" spans="1:9" ht="15" customHeight="1" x14ac:dyDescent="0.25">
      <c r="A86" s="15">
        <v>72</v>
      </c>
      <c r="B86" s="257" t="s">
        <v>111</v>
      </c>
      <c r="C86" s="17" t="s">
        <v>12</v>
      </c>
      <c r="D86" s="188">
        <f>'Сб День 6 Нед 2'!L86+'Пт День 5 Нед 2'!I86+'Чт День 4 Нед 2'!I86+'Ср День 3 Нед 2'!J86+'Вт День 2 Нед 2'!I86+'Пн 1 день нед 2'!L86</f>
        <v>0</v>
      </c>
      <c r="E86" s="188">
        <f>'Сб День 6 Нед 2'!W86+'Пт День 5 Нед 2'!R86+'Чт День 4 Нед 2'!R86+'Ср День 3 Нед 2'!S86+'Вт День 2 Нед 2'!R86+'Пн 1 день нед 2'!W86</f>
        <v>0</v>
      </c>
      <c r="F86" s="188">
        <f>'Сб День 6 Нед 2'!Z86+'Пт День 5 Нед 2'!U86+'Чт День 4 Нед 2'!U86+'Ср День 3 Нед 2'!V86+'Вт День 2 Нед 2'!U86+'Пн 1 день нед 2'!Z86</f>
        <v>0</v>
      </c>
      <c r="G86" s="188">
        <f>'Сб День 6 Нед 2'!AD86+'Пт День 5 Нед 2'!Y86+'Чт День 4 Нед 2'!Y86+'Ср День 3 Нед 2'!Z86+'Вт День 2 Нед 2'!Y86+'Пн 1 день нед 2'!AD86</f>
        <v>0</v>
      </c>
      <c r="H86" s="38">
        <f>'Сб День 6 Нед 2'!AH86+'Пт День 5 Нед 2'!AC86+'Чт День 4 Нед 2'!AC86+'Ср День 3 Нед 2'!AD86+'Вт День 2 Нед 2'!AC86+'Пн 1 день нед 2'!AH86</f>
        <v>0</v>
      </c>
      <c r="I86" s="175">
        <f t="shared" si="1"/>
        <v>0</v>
      </c>
    </row>
    <row r="87" spans="1:9" ht="15" customHeight="1" x14ac:dyDescent="0.25">
      <c r="A87" s="15">
        <v>73</v>
      </c>
      <c r="B87" s="257" t="s">
        <v>112</v>
      </c>
      <c r="C87" s="17" t="s">
        <v>12</v>
      </c>
      <c r="D87" s="188">
        <f>'Сб День 6 Нед 2'!L87+'Пт День 5 Нед 2'!I87+'Чт День 4 Нед 2'!I87+'Ср День 3 Нед 2'!J87+'Вт День 2 Нед 2'!I87+'Пн 1 день нед 2'!L87</f>
        <v>0</v>
      </c>
      <c r="E87" s="188">
        <f>'Сб День 6 Нед 2'!W87+'Пт День 5 Нед 2'!R87+'Чт День 4 Нед 2'!R87+'Ср День 3 Нед 2'!S87+'Вт День 2 Нед 2'!R87+'Пн 1 день нед 2'!W87</f>
        <v>0</v>
      </c>
      <c r="F87" s="188">
        <f>'Сб День 6 Нед 2'!Z87+'Пт День 5 Нед 2'!U87+'Чт День 4 Нед 2'!U87+'Ср День 3 Нед 2'!V87+'Вт День 2 Нед 2'!U87+'Пн 1 день нед 2'!Z87</f>
        <v>0</v>
      </c>
      <c r="G87" s="188">
        <f>'Сб День 6 Нед 2'!AD87+'Пт День 5 Нед 2'!Y87+'Чт День 4 Нед 2'!Y87+'Ср День 3 Нед 2'!Z87+'Вт День 2 Нед 2'!Y87+'Пн 1 день нед 2'!AD87</f>
        <v>0</v>
      </c>
      <c r="H87" s="38">
        <f>'Сб День 6 Нед 2'!AH87+'Пт День 5 Нед 2'!AC87+'Чт День 4 Нед 2'!AC87+'Ср День 3 Нед 2'!AD87+'Вт День 2 Нед 2'!AC87+'Пн 1 день нед 2'!AH87</f>
        <v>0</v>
      </c>
      <c r="I87" s="175">
        <f t="shared" si="1"/>
        <v>0</v>
      </c>
    </row>
    <row r="88" spans="1:9" ht="15" customHeight="1" x14ac:dyDescent="0.25">
      <c r="A88" s="15">
        <v>74</v>
      </c>
      <c r="B88" s="257" t="s">
        <v>199</v>
      </c>
      <c r="C88" s="23" t="s">
        <v>12</v>
      </c>
      <c r="D88" s="188">
        <f>'Сб День 6 Нед 2'!L88+'Пт День 5 Нед 2'!I88+'Чт День 4 Нед 2'!I88+'Ср День 3 Нед 2'!J88+'Вт День 2 Нед 2'!I88+'Пн 1 день нед 2'!L88</f>
        <v>0</v>
      </c>
      <c r="E88" s="188">
        <f>'Сб День 6 Нед 2'!W88+'Пт День 5 Нед 2'!R88+'Чт День 4 Нед 2'!R88+'Ср День 3 Нед 2'!S88+'Вт День 2 Нед 2'!R88+'Пн 1 день нед 2'!W88</f>
        <v>0</v>
      </c>
      <c r="F88" s="188">
        <f>'Сб День 6 Нед 2'!Z88+'Пт День 5 Нед 2'!U88+'Чт День 4 Нед 2'!U88+'Ср День 3 Нед 2'!V88+'Вт День 2 Нед 2'!U88+'Пн 1 день нед 2'!Z88</f>
        <v>0</v>
      </c>
      <c r="G88" s="188">
        <f>'Сб День 6 Нед 2'!AD88+'Пт День 5 Нед 2'!Y88+'Чт День 4 Нед 2'!Y88+'Ср День 3 Нед 2'!Z88+'Вт День 2 Нед 2'!Y88+'Пн 1 день нед 2'!AD88</f>
        <v>0</v>
      </c>
      <c r="H88" s="38">
        <f>'Сб День 6 Нед 2'!AH88+'Пт День 5 Нед 2'!AC88+'Чт День 4 Нед 2'!AC88+'Ср День 3 Нед 2'!AD88+'Вт День 2 Нед 2'!AC88+'Пн 1 день нед 2'!AH88</f>
        <v>0</v>
      </c>
      <c r="I88" s="175">
        <f t="shared" si="1"/>
        <v>0</v>
      </c>
    </row>
    <row r="89" spans="1:9" ht="15" customHeight="1" x14ac:dyDescent="0.25">
      <c r="A89" s="15">
        <v>75</v>
      </c>
      <c r="B89" s="257" t="s">
        <v>200</v>
      </c>
      <c r="C89" s="23" t="s">
        <v>12</v>
      </c>
      <c r="D89" s="188">
        <f>'Сб День 6 Нед 2'!L89+'Пт День 5 Нед 2'!I89+'Чт День 4 Нед 2'!I89+'Ср День 3 Нед 2'!J89+'Вт День 2 Нед 2'!I89+'Пн 1 день нед 2'!L89</f>
        <v>0</v>
      </c>
      <c r="E89" s="188">
        <f>'Сб День 6 Нед 2'!W89+'Пт День 5 Нед 2'!R89+'Чт День 4 Нед 2'!R89+'Ср День 3 Нед 2'!S89+'Вт День 2 Нед 2'!R89+'Пн 1 день нед 2'!W89</f>
        <v>0</v>
      </c>
      <c r="F89" s="188">
        <f>'Сб День 6 Нед 2'!Z89+'Пт День 5 Нед 2'!U89+'Чт День 4 Нед 2'!U89+'Ср День 3 Нед 2'!V89+'Вт День 2 Нед 2'!U89+'Пн 1 день нед 2'!Z89</f>
        <v>0</v>
      </c>
      <c r="G89" s="188">
        <f>'Сб День 6 Нед 2'!AD89+'Пт День 5 Нед 2'!Y89+'Чт День 4 Нед 2'!Y89+'Ср День 3 Нед 2'!Z89+'Вт День 2 Нед 2'!Y89+'Пн 1 день нед 2'!AD89</f>
        <v>0</v>
      </c>
      <c r="H89" s="38">
        <f>'Сб День 6 Нед 2'!AH89+'Пт День 5 Нед 2'!AC89+'Чт День 4 Нед 2'!AC89+'Ср День 3 Нед 2'!AD89+'Вт День 2 Нед 2'!AC89+'Пн 1 день нед 2'!AH89</f>
        <v>0</v>
      </c>
      <c r="I89" s="175">
        <f t="shared" si="1"/>
        <v>0</v>
      </c>
    </row>
    <row r="90" spans="1:9" ht="15" customHeight="1" x14ac:dyDescent="0.25">
      <c r="A90" s="15"/>
      <c r="B90" s="315" t="s">
        <v>206</v>
      </c>
      <c r="C90" s="20"/>
      <c r="D90" s="188"/>
      <c r="E90" s="188"/>
      <c r="F90" s="188"/>
      <c r="G90" s="188"/>
      <c r="H90" s="38"/>
      <c r="I90" s="175"/>
    </row>
    <row r="91" spans="1:9" ht="15" customHeight="1" x14ac:dyDescent="0.25">
      <c r="A91" s="15">
        <v>76</v>
      </c>
      <c r="B91" s="260" t="s">
        <v>224</v>
      </c>
      <c r="C91" s="20" t="s">
        <v>45</v>
      </c>
      <c r="D91" s="188">
        <f>'Сб День 6 Нед 2'!L91+'Пт День 5 Нед 2'!I91+'Чт День 4 Нед 2'!I91+'Ср День 3 Нед 2'!J91+'Вт День 2 Нед 2'!I91+'Пн 1 день нед 2'!L91</f>
        <v>0</v>
      </c>
      <c r="E91" s="188">
        <f>'Сб День 6 Нед 2'!W91+'Пт День 5 Нед 2'!R91+'Чт День 4 Нед 2'!R91+'Ср День 3 Нед 2'!S91+'Вт День 2 Нед 2'!R91+'Пн 1 день нед 2'!W91</f>
        <v>0</v>
      </c>
      <c r="F91" s="188">
        <f>'Сб День 6 Нед 2'!Z91+'Пт День 5 Нед 2'!U91+'Чт День 4 Нед 2'!U91+'Ср День 3 Нед 2'!V91+'Вт День 2 Нед 2'!U91+'Пн 1 день нед 2'!Z91</f>
        <v>0</v>
      </c>
      <c r="G91" s="188">
        <f>'Сб День 6 Нед 2'!AD91+'Пт День 5 Нед 2'!Y91+'Чт День 4 Нед 2'!Y91+'Ср День 3 Нед 2'!Z91+'Вт День 2 Нед 2'!Y91+'Пн 1 день нед 2'!AD91</f>
        <v>0</v>
      </c>
      <c r="H91" s="38">
        <f>'Сб День 6 Нед 2'!AH91+'Пт День 5 Нед 2'!AC91+'Чт День 4 Нед 2'!AC91+'Ср День 3 Нед 2'!AD91+'Вт День 2 Нед 2'!AC91+'Пн 1 день нед 2'!AH91</f>
        <v>0</v>
      </c>
      <c r="I91" s="175">
        <f t="shared" si="1"/>
        <v>0</v>
      </c>
    </row>
    <row r="92" spans="1:9" ht="15" customHeight="1" x14ac:dyDescent="0.25">
      <c r="A92" s="15">
        <v>77</v>
      </c>
      <c r="B92" s="253" t="s">
        <v>2</v>
      </c>
      <c r="C92" s="20" t="s">
        <v>45</v>
      </c>
      <c r="D92" s="188">
        <f>'Сб День 6 Нед 2'!L92+'Пт День 5 Нед 2'!I92+'Чт День 4 Нед 2'!I92+'Ср День 3 Нед 2'!J92+'Вт День 2 Нед 2'!I92+'Пн 1 день нед 2'!L92</f>
        <v>0</v>
      </c>
      <c r="E92" s="188">
        <f>'Сб День 6 Нед 2'!W92+'Пт День 5 Нед 2'!R92+'Чт День 4 Нед 2'!R92+'Ср День 3 Нед 2'!S92+'Вт День 2 Нед 2'!R92+'Пн 1 день нед 2'!W92</f>
        <v>0</v>
      </c>
      <c r="F92" s="188">
        <f>'Сб День 6 Нед 2'!Z92+'Пт День 5 Нед 2'!U92+'Чт День 4 Нед 2'!U92+'Ср День 3 Нед 2'!V92+'Вт День 2 Нед 2'!U92+'Пн 1 день нед 2'!Z92</f>
        <v>0</v>
      </c>
      <c r="G92" s="188">
        <f>'Сб День 6 Нед 2'!AD92+'Пт День 5 Нед 2'!Y92+'Чт День 4 Нед 2'!Y92+'Ср День 3 Нед 2'!Z92+'Вт День 2 Нед 2'!Y92+'Пн 1 день нед 2'!AD92</f>
        <v>0</v>
      </c>
      <c r="H92" s="38">
        <f>'Сб День 6 Нед 2'!AH92+'Пт День 5 Нед 2'!AC92+'Чт День 4 Нед 2'!AC92+'Ср День 3 Нед 2'!AD92+'Вт День 2 Нед 2'!AC92+'Пн 1 день нед 2'!AH92</f>
        <v>0</v>
      </c>
      <c r="I92" s="175">
        <f t="shared" si="1"/>
        <v>0</v>
      </c>
    </row>
    <row r="93" spans="1:9" x14ac:dyDescent="0.25">
      <c r="A93" s="15"/>
      <c r="B93" s="315" t="s">
        <v>201</v>
      </c>
      <c r="C93" s="17"/>
      <c r="D93" s="188"/>
      <c r="E93" s="188"/>
      <c r="F93" s="188"/>
      <c r="G93" s="188"/>
      <c r="H93" s="38"/>
      <c r="I93" s="175"/>
    </row>
    <row r="94" spans="1:9" ht="15" customHeight="1" x14ac:dyDescent="0.25">
      <c r="A94" s="15">
        <v>78</v>
      </c>
      <c r="B94" s="253" t="s">
        <v>172</v>
      </c>
      <c r="C94" s="17" t="s">
        <v>82</v>
      </c>
      <c r="D94" s="188">
        <f>'Сб День 6 Нед 2'!L94+'Пт День 5 Нед 2'!I94+'Чт День 4 Нед 2'!I94+'Ср День 3 Нед 2'!J94+'Вт День 2 Нед 2'!I94+'Пн 1 день нед 2'!L94</f>
        <v>0</v>
      </c>
      <c r="E94" s="188">
        <f>'Сб День 6 Нед 2'!W94+'Пт День 5 Нед 2'!R94+'Чт День 4 Нед 2'!R94+'Ср День 3 Нед 2'!S94+'Вт День 2 Нед 2'!R94+'Пн 1 день нед 2'!W94</f>
        <v>0</v>
      </c>
      <c r="F94" s="188">
        <f>'Сб День 6 Нед 2'!Z94+'Пт День 5 Нед 2'!U94+'Чт День 4 Нед 2'!U94+'Ср День 3 Нед 2'!V94+'Вт День 2 Нед 2'!U94+'Пн 1 день нед 2'!Z94</f>
        <v>0</v>
      </c>
      <c r="G94" s="188">
        <f>'Сб День 6 Нед 2'!AD94+'Пт День 5 Нед 2'!Y94+'Чт День 4 Нед 2'!Y94+'Ср День 3 Нед 2'!Z94+'Вт День 2 Нед 2'!Y94+'Пн 1 день нед 2'!AD94</f>
        <v>0</v>
      </c>
      <c r="H94" s="38">
        <f>'Сб День 6 Нед 2'!AH94+'Пт День 5 Нед 2'!AC94+'Чт День 4 Нед 2'!AC94+'Ср День 3 Нед 2'!AD94+'Вт День 2 Нед 2'!AC94+'Пн 1 день нед 2'!AH94</f>
        <v>0</v>
      </c>
      <c r="I94" s="175">
        <f t="shared" si="1"/>
        <v>0</v>
      </c>
    </row>
    <row r="95" spans="1:9" ht="15" customHeight="1" x14ac:dyDescent="0.25">
      <c r="A95" s="15">
        <v>79</v>
      </c>
      <c r="B95" s="253" t="s">
        <v>171</v>
      </c>
      <c r="C95" s="17" t="s">
        <v>12</v>
      </c>
      <c r="D95" s="188">
        <f>'Сб День 6 Нед 2'!L95+'Пт День 5 Нед 2'!I95+'Чт День 4 Нед 2'!I95+'Ср День 3 Нед 2'!J95+'Вт День 2 Нед 2'!I95+'Пн 1 день нед 2'!L95</f>
        <v>0</v>
      </c>
      <c r="E95" s="188">
        <f>'Сб День 6 Нед 2'!W95+'Пт День 5 Нед 2'!R95+'Чт День 4 Нед 2'!R95+'Ср День 3 Нед 2'!S95+'Вт День 2 Нед 2'!R95+'Пн 1 день нед 2'!W95</f>
        <v>0</v>
      </c>
      <c r="F95" s="188">
        <f>'Сб День 6 Нед 2'!Z95+'Пт День 5 Нед 2'!U95+'Чт День 4 Нед 2'!U95+'Ср День 3 Нед 2'!V95+'Вт День 2 Нед 2'!U95+'Пн 1 день нед 2'!Z95</f>
        <v>3.5000000000000003E-2</v>
      </c>
      <c r="G95" s="188">
        <f>'Сб День 6 Нед 2'!AD95+'Пт День 5 Нед 2'!Y95+'Чт День 4 Нед 2'!Y95+'Ср День 3 Нед 2'!Z95+'Вт День 2 Нед 2'!Y95+'Пн 1 день нед 2'!AD95</f>
        <v>0</v>
      </c>
      <c r="H95" s="38">
        <f>'Сб День 6 Нед 2'!AH95+'Пт День 5 Нед 2'!AC95+'Чт День 4 Нед 2'!AC95+'Ср День 3 Нед 2'!AD95+'Вт День 2 Нед 2'!AC95+'Пн 1 день нед 2'!AH95</f>
        <v>0</v>
      </c>
      <c r="I95" s="175">
        <f t="shared" si="1"/>
        <v>3.5000000000000003E-2</v>
      </c>
    </row>
    <row r="96" spans="1:9" ht="15" customHeight="1" x14ac:dyDescent="0.25">
      <c r="A96" s="15">
        <v>80</v>
      </c>
      <c r="B96" s="252" t="s">
        <v>81</v>
      </c>
      <c r="C96" s="17" t="s">
        <v>12</v>
      </c>
      <c r="D96" s="188">
        <f>'Сб День 6 Нед 2'!L96+'Пт День 5 Нед 2'!I96+'Чт День 4 Нед 2'!I96+'Ср День 3 Нед 2'!J96+'Вт День 2 Нед 2'!I96+'Пн 1 день нед 2'!L96</f>
        <v>0</v>
      </c>
      <c r="E96" s="188">
        <f>'Сб День 6 Нед 2'!W96+'Пт День 5 Нед 2'!R96+'Чт День 4 Нед 2'!R96+'Ср День 3 Нед 2'!S96+'Вт День 2 Нед 2'!R96+'Пн 1 день нед 2'!W96</f>
        <v>0</v>
      </c>
      <c r="F96" s="188">
        <f>'Сб День 6 Нед 2'!Z96+'Пт День 5 Нед 2'!U96+'Чт День 4 Нед 2'!U96+'Ср День 3 Нед 2'!V96+'Вт День 2 Нед 2'!U96+'Пн 1 день нед 2'!Z96</f>
        <v>0</v>
      </c>
      <c r="G96" s="188">
        <f>'Сб День 6 Нед 2'!AD96+'Пт День 5 Нед 2'!Y96+'Чт День 4 Нед 2'!Y96+'Ср День 3 Нед 2'!Z96+'Вт День 2 Нед 2'!Y96+'Пн 1 день нед 2'!AD96</f>
        <v>0</v>
      </c>
      <c r="H96" s="38">
        <f>'Сб День 6 Нед 2'!AH96+'Пт День 5 Нед 2'!AC96+'Чт День 4 Нед 2'!AC96+'Ср День 3 Нед 2'!AD96+'Вт День 2 Нед 2'!AC96+'Пн 1 день нед 2'!AH96</f>
        <v>0</v>
      </c>
      <c r="I96" s="175">
        <f t="shared" si="1"/>
        <v>0</v>
      </c>
    </row>
    <row r="97" spans="1:9" x14ac:dyDescent="0.25">
      <c r="A97" s="15">
        <v>81</v>
      </c>
      <c r="B97" s="259" t="s">
        <v>3</v>
      </c>
      <c r="C97" s="29" t="s">
        <v>12</v>
      </c>
      <c r="D97" s="188">
        <f>'Сб День 6 Нед 2'!L97+'Пт День 5 Нед 2'!I97+'Чт День 4 Нед 2'!I97+'Ср День 3 Нед 2'!J97+'Вт День 2 Нед 2'!I97+'Пн 1 день нед 2'!L97</f>
        <v>0</v>
      </c>
      <c r="E97" s="188">
        <f>'Сб День 6 Нед 2'!W97+'Пт День 5 Нед 2'!R97+'Чт День 4 Нед 2'!R97+'Ср День 3 Нед 2'!S97+'Вт День 2 Нед 2'!R97+'Пн 1 день нед 2'!W97</f>
        <v>0</v>
      </c>
      <c r="F97" s="188">
        <f>'Сб День 6 Нед 2'!Z97+'Пт День 5 Нед 2'!U97+'Чт День 4 Нед 2'!U97+'Ср День 3 Нед 2'!V97+'Вт День 2 Нед 2'!U97+'Пн 1 день нед 2'!Z97</f>
        <v>0.04</v>
      </c>
      <c r="G97" s="188">
        <f>'Сб День 6 Нед 2'!AD97+'Пт День 5 Нед 2'!Y97+'Чт День 4 Нед 2'!Y97+'Ср День 3 Нед 2'!Z97+'Вт День 2 Нед 2'!Y97+'Пн 1 день нед 2'!AD97</f>
        <v>0</v>
      </c>
      <c r="H97" s="38">
        <f>'Сб День 6 Нед 2'!AH97+'Пт День 5 Нед 2'!AC97+'Чт День 4 Нед 2'!AC97+'Ср День 3 Нед 2'!AD97+'Вт День 2 Нед 2'!AC97+'Пн 1 день нед 2'!AH97</f>
        <v>0</v>
      </c>
      <c r="I97" s="175">
        <f t="shared" si="1"/>
        <v>0.04</v>
      </c>
    </row>
    <row r="98" spans="1:9" x14ac:dyDescent="0.25">
      <c r="A98" s="15">
        <v>82</v>
      </c>
      <c r="B98" s="259" t="s">
        <v>203</v>
      </c>
      <c r="C98" s="29" t="s">
        <v>12</v>
      </c>
      <c r="D98" s="188">
        <f>'Сб День 6 Нед 2'!L98+'Пт День 5 Нед 2'!I98+'Чт День 4 Нед 2'!I98+'Ср День 3 Нед 2'!J98+'Вт День 2 Нед 2'!I98+'Пн 1 день нед 2'!L98</f>
        <v>0</v>
      </c>
      <c r="E98" s="188">
        <f>'Сб День 6 Нед 2'!W98+'Пт День 5 Нед 2'!R98+'Чт День 4 Нед 2'!R98+'Ср День 3 Нед 2'!S98+'Вт День 2 Нед 2'!R98+'Пн 1 день нед 2'!W98</f>
        <v>0</v>
      </c>
      <c r="F98" s="188">
        <f>'Сб День 6 Нед 2'!Z98+'Пт День 5 Нед 2'!U98+'Чт День 4 Нед 2'!U98+'Ср День 3 Нед 2'!V98+'Вт День 2 Нед 2'!U98+'Пн 1 день нед 2'!Z98</f>
        <v>0.03</v>
      </c>
      <c r="G98" s="188">
        <f>'Сб День 6 Нед 2'!AD98+'Пт День 5 Нед 2'!Y98+'Чт День 4 Нед 2'!Y98+'Ср День 3 Нед 2'!Z98+'Вт День 2 Нед 2'!Y98+'Пн 1 день нед 2'!AD98</f>
        <v>0</v>
      </c>
      <c r="H98" s="38">
        <f>'Сб День 6 Нед 2'!AH98+'Пт День 5 Нед 2'!AC98+'Чт День 4 Нед 2'!AC98+'Ср День 3 Нед 2'!AD98+'Вт День 2 Нед 2'!AC98+'Пн 1 день нед 2'!AH98</f>
        <v>0</v>
      </c>
      <c r="I98" s="175">
        <f t="shared" si="1"/>
        <v>0.03</v>
      </c>
    </row>
    <row r="99" spans="1:9" x14ac:dyDescent="0.25">
      <c r="A99" s="15">
        <v>83</v>
      </c>
      <c r="B99" s="259" t="s">
        <v>204</v>
      </c>
      <c r="C99" s="29" t="s">
        <v>12</v>
      </c>
      <c r="D99" s="188">
        <f>'Сб День 6 Нед 2'!L99+'Пт День 5 Нед 2'!I99+'Чт День 4 Нед 2'!I99+'Ср День 3 Нед 2'!J99+'Вт День 2 Нед 2'!I99+'Пн 1 день нед 2'!L99</f>
        <v>0</v>
      </c>
      <c r="E99" s="188">
        <f>'Сб День 6 Нед 2'!W99+'Пт День 5 Нед 2'!R99+'Чт День 4 Нед 2'!R99+'Ср День 3 Нед 2'!S99+'Вт День 2 Нед 2'!R99+'Пн 1 день нед 2'!W99</f>
        <v>0</v>
      </c>
      <c r="F99" s="188">
        <f>'Сб День 6 Нед 2'!Z99+'Пт День 5 Нед 2'!U99+'Чт День 4 Нед 2'!U99+'Ср День 3 Нед 2'!V99+'Вт День 2 Нед 2'!U99+'Пн 1 день нед 2'!Z99</f>
        <v>0.03</v>
      </c>
      <c r="G99" s="188">
        <f>'Сб День 6 Нед 2'!AD99+'Пт День 5 Нед 2'!Y99+'Чт День 4 Нед 2'!Y99+'Ср День 3 Нед 2'!Z99+'Вт День 2 Нед 2'!Y99+'Пн 1 день нед 2'!AD99</f>
        <v>0</v>
      </c>
      <c r="H99" s="38">
        <f>'Сб День 6 Нед 2'!AH99+'Пт День 5 Нед 2'!AC99+'Чт День 4 Нед 2'!AC99+'Ср День 3 Нед 2'!AD99+'Вт День 2 Нед 2'!AC99+'Пн 1 день нед 2'!AH99</f>
        <v>0</v>
      </c>
      <c r="I99" s="175">
        <f t="shared" si="1"/>
        <v>0.03</v>
      </c>
    </row>
    <row r="100" spans="1:9" ht="15" customHeight="1" x14ac:dyDescent="0.25">
      <c r="A100" s="15">
        <v>84</v>
      </c>
      <c r="B100" s="259" t="s">
        <v>180</v>
      </c>
      <c r="C100" s="29" t="s">
        <v>12</v>
      </c>
      <c r="D100" s="188">
        <f>'Сб День 6 Нед 2'!L100+'Пт День 5 Нед 2'!I100+'Чт День 4 Нед 2'!I100+'Ср День 3 Нед 2'!J100+'Вт День 2 Нед 2'!I100+'Пн 1 день нед 2'!L100</f>
        <v>0</v>
      </c>
      <c r="E100" s="188">
        <f>'Сб День 6 Нед 2'!W100+'Пт День 5 Нед 2'!R100+'Чт День 4 Нед 2'!R100+'Ср День 3 Нед 2'!S100+'Вт День 2 Нед 2'!R100+'Пн 1 день нед 2'!W100</f>
        <v>0</v>
      </c>
      <c r="F100" s="188">
        <f>'Сб День 6 Нед 2'!Z100+'Пт День 5 Нед 2'!U100+'Чт День 4 Нед 2'!U100+'Ср День 3 Нед 2'!V100+'Вт День 2 Нед 2'!U100+'Пн 1 день нед 2'!Z100</f>
        <v>0</v>
      </c>
      <c r="G100" s="188">
        <f>'Сб День 6 Нед 2'!AD100+'Пт День 5 Нед 2'!Y100+'Чт День 4 Нед 2'!Y100+'Ср День 3 Нед 2'!Z100+'Вт День 2 Нед 2'!Y100+'Пн 1 день нед 2'!AD100</f>
        <v>0</v>
      </c>
      <c r="H100" s="38">
        <f>'Сб День 6 Нед 2'!AH100+'Пт День 5 Нед 2'!AC100+'Чт День 4 Нед 2'!AC100+'Ср День 3 Нед 2'!AD100+'Вт День 2 Нед 2'!AC100+'Пн 1 день нед 2'!AH100</f>
        <v>0</v>
      </c>
      <c r="I100" s="175">
        <f t="shared" si="1"/>
        <v>0</v>
      </c>
    </row>
    <row r="101" spans="1:9" x14ac:dyDescent="0.25">
      <c r="A101" s="15">
        <v>85</v>
      </c>
      <c r="B101" s="259" t="s">
        <v>202</v>
      </c>
      <c r="C101" s="29" t="s">
        <v>12</v>
      </c>
      <c r="D101" s="188">
        <f>'Сб День 6 Нед 2'!L101+'Пт День 5 Нед 2'!I101+'Чт День 4 Нед 2'!I101+'Ср День 3 Нед 2'!J101+'Вт День 2 Нед 2'!I101+'Пн 1 день нед 2'!L101</f>
        <v>0</v>
      </c>
      <c r="E101" s="188">
        <f>'Сб День 6 Нед 2'!W101+'Пт День 5 Нед 2'!R101+'Чт День 4 Нед 2'!R101+'Ср День 3 Нед 2'!S101+'Вт День 2 Нед 2'!R101+'Пн 1 день нед 2'!W101</f>
        <v>0</v>
      </c>
      <c r="F101" s="188">
        <f>'Сб День 6 Нед 2'!Z101+'Пт День 5 Нед 2'!U101+'Чт День 4 Нед 2'!U101+'Ср День 3 Нед 2'!V101+'Вт День 2 Нед 2'!U101+'Пн 1 день нед 2'!Z101</f>
        <v>0</v>
      </c>
      <c r="G101" s="188">
        <f>'Сб День 6 Нед 2'!AD101+'Пт День 5 Нед 2'!Y101+'Чт День 4 Нед 2'!Y101+'Ср День 3 Нед 2'!Z101+'Вт День 2 Нед 2'!Y101+'Пн 1 день нед 2'!AD101</f>
        <v>0</v>
      </c>
      <c r="H101" s="38">
        <f>'Сб День 6 Нед 2'!AH101+'Пт День 5 Нед 2'!AC101+'Чт День 4 Нед 2'!AC101+'Ср День 3 Нед 2'!AD101+'Вт День 2 Нед 2'!AC101+'Пн 1 день нед 2'!AH101</f>
        <v>0</v>
      </c>
      <c r="I101" s="175">
        <f t="shared" si="1"/>
        <v>0</v>
      </c>
    </row>
    <row r="102" spans="1:9" ht="15" customHeight="1" x14ac:dyDescent="0.25">
      <c r="A102" s="15">
        <v>86</v>
      </c>
      <c r="B102" s="253" t="s">
        <v>205</v>
      </c>
      <c r="C102" s="39" t="s">
        <v>82</v>
      </c>
      <c r="D102" s="188">
        <f>'Сб День 6 Нед 2'!L102+'Пт День 5 Нед 2'!I102+'Чт День 4 Нед 2'!I102+'Ср День 3 Нед 2'!J102+'Вт День 2 Нед 2'!I102+'Пн 1 день нед 2'!L102</f>
        <v>0</v>
      </c>
      <c r="E102" s="188">
        <f>'Сб День 6 Нед 2'!W102+'Пт День 5 Нед 2'!R102+'Чт День 4 Нед 2'!R102+'Ср День 3 Нед 2'!S102+'Вт День 2 Нед 2'!R102+'Пн 1 день нед 2'!W102</f>
        <v>0</v>
      </c>
      <c r="F102" s="188">
        <f>'Сб День 6 Нед 2'!Z102+'Пт День 5 Нед 2'!U102+'Чт День 4 Нед 2'!U102+'Ср День 3 Нед 2'!V102+'Вт День 2 Нед 2'!U102+'Пн 1 день нед 2'!Z102</f>
        <v>0</v>
      </c>
      <c r="G102" s="188">
        <f>'Сб День 6 Нед 2'!AD102+'Пт День 5 Нед 2'!Y102+'Чт День 4 Нед 2'!Y102+'Ср День 3 Нед 2'!Z102+'Вт День 2 Нед 2'!Y102+'Пн 1 день нед 2'!AD102</f>
        <v>0</v>
      </c>
      <c r="H102" s="38">
        <f>'Сб День 6 Нед 2'!AH102+'Пт День 5 Нед 2'!AC102+'Чт День 4 Нед 2'!AC102+'Ср День 3 Нед 2'!AD102+'Вт День 2 Нед 2'!AC102+'Пн 1 день нед 2'!AH102</f>
        <v>0</v>
      </c>
      <c r="I102" s="175">
        <f t="shared" si="1"/>
        <v>0</v>
      </c>
    </row>
    <row r="103" spans="1:9" x14ac:dyDescent="0.25">
      <c r="A103" s="34"/>
      <c r="B103" s="316" t="s">
        <v>83</v>
      </c>
      <c r="C103" s="40"/>
      <c r="D103" s="188"/>
      <c r="E103" s="188"/>
      <c r="F103" s="188"/>
      <c r="G103" s="188"/>
      <c r="H103" s="38"/>
      <c r="I103" s="175"/>
    </row>
    <row r="104" spans="1:9" x14ac:dyDescent="0.25">
      <c r="A104" s="15">
        <v>87</v>
      </c>
      <c r="B104" s="252" t="s">
        <v>84</v>
      </c>
      <c r="C104" s="29" t="s">
        <v>12</v>
      </c>
      <c r="D104" s="188">
        <f>'Сб День 6 Нед 2'!L104+'Пт День 5 Нед 2'!I104+'Чт День 4 Нед 2'!I104+'Ср День 3 Нед 2'!J104+'Вт День 2 Нед 2'!I104+'Пн 1 день нед 2'!L104</f>
        <v>0</v>
      </c>
      <c r="E104" s="188">
        <f>'Сб День 6 Нед 2'!W104+'Пт День 5 Нед 2'!R104+'Чт День 4 Нед 2'!R104+'Ср День 3 Нед 2'!S104+'Вт День 2 Нед 2'!R104+'Пн 1 день нед 2'!W104</f>
        <v>0</v>
      </c>
      <c r="F104" s="188">
        <f>'Сб День 6 Нед 2'!Z104+'Пт День 5 Нед 2'!U104+'Чт День 4 Нед 2'!U104+'Ср День 3 Нед 2'!V104+'Вт День 2 Нед 2'!U104+'Пн 1 день нед 2'!Z104</f>
        <v>0</v>
      </c>
      <c r="G104" s="188">
        <f>'Сб День 6 Нед 2'!AD104+'Пт День 5 Нед 2'!Y104+'Чт День 4 Нед 2'!Y104+'Ср День 3 Нед 2'!Z104+'Вт День 2 Нед 2'!Y104+'Пн 1 день нед 2'!AD104</f>
        <v>0</v>
      </c>
      <c r="H104" s="38">
        <f>'Сб День 6 Нед 2'!AH104+'Пт День 5 Нед 2'!AC104+'Чт День 4 Нед 2'!AC104+'Ср День 3 Нед 2'!AD104+'Вт День 2 Нед 2'!AC104+'Пн 1 день нед 2'!AH104</f>
        <v>1.2400000000000001E-2</v>
      </c>
      <c r="I104" s="175">
        <f t="shared" si="1"/>
        <v>1.2400000000000001E-2</v>
      </c>
    </row>
    <row r="105" spans="1:9" x14ac:dyDescent="0.25">
      <c r="A105" s="34"/>
      <c r="B105" s="382">
        <v>4.8000000000000001E-2</v>
      </c>
      <c r="C105" s="379" t="s">
        <v>82</v>
      </c>
      <c r="D105" s="377">
        <f>D104/B105</f>
        <v>0</v>
      </c>
      <c r="E105" s="377">
        <f>E104/B105</f>
        <v>0</v>
      </c>
      <c r="F105" s="377">
        <f>F104/B105</f>
        <v>0</v>
      </c>
      <c r="G105" s="377">
        <f>G104/B105</f>
        <v>0</v>
      </c>
      <c r="H105" s="377">
        <f>H104/B105</f>
        <v>0.25833333333333336</v>
      </c>
      <c r="I105" s="444">
        <f t="shared" si="1"/>
        <v>0.25833333333333336</v>
      </c>
    </row>
    <row r="106" spans="1:9" ht="15" customHeight="1" x14ac:dyDescent="0.25">
      <c r="A106" s="45"/>
      <c r="B106" s="272" t="s">
        <v>209</v>
      </c>
      <c r="C106" s="35"/>
      <c r="D106" s="188"/>
      <c r="E106" s="188"/>
      <c r="F106" s="188"/>
      <c r="G106" s="188"/>
      <c r="H106" s="38"/>
      <c r="I106" s="175"/>
    </row>
    <row r="107" spans="1:9" ht="15" customHeight="1" x14ac:dyDescent="0.25">
      <c r="A107" s="15">
        <v>88</v>
      </c>
      <c r="B107" s="253" t="s">
        <v>71</v>
      </c>
      <c r="C107" s="20" t="s">
        <v>12</v>
      </c>
      <c r="D107" s="188">
        <f>'Сб День 6 Нед 2'!L107+'Пт День 5 Нед 2'!I107+'Чт День 4 Нед 2'!I107+'Ср День 3 Нед 2'!J107+'Вт День 2 Нед 2'!I107+'Пн 1 день нед 2'!L107</f>
        <v>0</v>
      </c>
      <c r="E107" s="188">
        <f>'Сб День 6 Нед 2'!W107+'Пт День 5 Нед 2'!R107+'Чт День 4 Нед 2'!R107+'Ср День 3 Нед 2'!S107+'Вт День 2 Нед 2'!R107+'Пн 1 день нед 2'!W107</f>
        <v>0</v>
      </c>
      <c r="F107" s="188">
        <f>'Сб День 6 Нед 2'!Z107+'Пт День 5 Нед 2'!U107+'Чт День 4 Нед 2'!U107+'Ср День 3 Нед 2'!V107+'Вт День 2 Нед 2'!U107+'Пн 1 день нед 2'!Z107</f>
        <v>0</v>
      </c>
      <c r="G107" s="188">
        <f>'Сб День 6 Нед 2'!AD107+'Пт День 5 Нед 2'!Y107+'Чт День 4 Нед 2'!Y107+'Ср День 3 Нед 2'!Z107+'Вт День 2 Нед 2'!Y107+'Пн 1 день нед 2'!AD107</f>
        <v>0</v>
      </c>
      <c r="H107" s="38">
        <f>'Сб День 6 Нед 2'!AH107+'Пт День 5 Нед 2'!AC107+'Чт День 4 Нед 2'!AC107+'Ср День 3 Нед 2'!AD107+'Вт День 2 Нед 2'!AC107+'Пн 1 день нед 2'!AH107</f>
        <v>0</v>
      </c>
      <c r="I107" s="175">
        <f t="shared" si="1"/>
        <v>0</v>
      </c>
    </row>
    <row r="108" spans="1:9" ht="15" customHeight="1" x14ac:dyDescent="0.25">
      <c r="A108" s="15">
        <v>89</v>
      </c>
      <c r="B108" s="258" t="s">
        <v>104</v>
      </c>
      <c r="C108" s="25" t="s">
        <v>12</v>
      </c>
      <c r="D108" s="188">
        <f>'Сб День 6 Нед 2'!L108+'Пт День 5 Нед 2'!I108+'Чт День 4 Нед 2'!I108+'Ср День 3 Нед 2'!J108+'Вт День 2 Нед 2'!I108+'Пн 1 день нед 2'!L108</f>
        <v>0</v>
      </c>
      <c r="E108" s="188">
        <f>'Сб День 6 Нед 2'!W108+'Пт День 5 Нед 2'!R108+'Чт День 4 Нед 2'!R108+'Ср День 3 Нед 2'!S108+'Вт День 2 Нед 2'!R108+'Пн 1 день нед 2'!W108</f>
        <v>0</v>
      </c>
      <c r="F108" s="188">
        <f>'Сб День 6 Нед 2'!Z108+'Пт День 5 Нед 2'!U108+'Чт День 4 Нед 2'!U108+'Ср День 3 Нед 2'!V108+'Вт День 2 Нед 2'!U108+'Пн 1 день нед 2'!Z108</f>
        <v>0</v>
      </c>
      <c r="G108" s="188">
        <f>'Сб День 6 Нед 2'!AD108+'Пт День 5 Нед 2'!Y108+'Чт День 4 Нед 2'!Y108+'Ср День 3 Нед 2'!Z108+'Вт День 2 Нед 2'!Y108+'Пн 1 день нед 2'!AD108</f>
        <v>0</v>
      </c>
      <c r="H108" s="38">
        <f>'Сб День 6 Нед 2'!AH108+'Пт День 5 Нед 2'!AC108+'Чт День 4 Нед 2'!AC108+'Ср День 3 Нед 2'!AD108+'Вт День 2 Нед 2'!AC108+'Пн 1 день нед 2'!AH108</f>
        <v>0</v>
      </c>
      <c r="I108" s="175">
        <f t="shared" si="1"/>
        <v>0</v>
      </c>
    </row>
    <row r="109" spans="1:9" ht="15" customHeight="1" x14ac:dyDescent="0.25">
      <c r="A109" s="15">
        <v>90</v>
      </c>
      <c r="B109" s="258" t="s">
        <v>80</v>
      </c>
      <c r="C109" s="25" t="s">
        <v>12</v>
      </c>
      <c r="D109" s="188">
        <f>'Сб День 6 Нед 2'!L109+'Пт День 5 Нед 2'!I109+'Чт День 4 Нед 2'!I109+'Ср День 3 Нед 2'!J109+'Вт День 2 Нед 2'!I109+'Пн 1 день нед 2'!L109</f>
        <v>0</v>
      </c>
      <c r="E109" s="188">
        <f>'Сб День 6 Нед 2'!W109+'Пт День 5 Нед 2'!R109+'Чт День 4 Нед 2'!R109+'Ср День 3 Нед 2'!S109+'Вт День 2 Нед 2'!R109+'Пн 1 день нед 2'!W109</f>
        <v>0</v>
      </c>
      <c r="F109" s="188">
        <f>'Сб День 6 Нед 2'!Z109+'Пт День 5 Нед 2'!U109+'Чт День 4 Нед 2'!U109+'Ср День 3 Нед 2'!V109+'Вт День 2 Нед 2'!U109+'Пн 1 день нед 2'!Z109</f>
        <v>0</v>
      </c>
      <c r="G109" s="188">
        <f>'Сб День 6 Нед 2'!AD109+'Пт День 5 Нед 2'!Y109+'Чт День 4 Нед 2'!Y109+'Ср День 3 Нед 2'!Z109+'Вт День 2 Нед 2'!Y109+'Пн 1 день нед 2'!AD109</f>
        <v>0</v>
      </c>
      <c r="H109" s="38">
        <f>'Сб День 6 Нед 2'!AH109+'Пт День 5 Нед 2'!AC109+'Чт День 4 Нед 2'!AC109+'Ср День 3 Нед 2'!AD109+'Вт День 2 Нед 2'!AC109+'Пн 1 день нед 2'!AH109</f>
        <v>0</v>
      </c>
      <c r="I109" s="175">
        <f t="shared" si="1"/>
        <v>0</v>
      </c>
    </row>
    <row r="110" spans="1:9" ht="15" customHeight="1" x14ac:dyDescent="0.25">
      <c r="A110" s="15">
        <v>91</v>
      </c>
      <c r="B110" s="252" t="s">
        <v>105</v>
      </c>
      <c r="C110" s="25" t="s">
        <v>12</v>
      </c>
      <c r="D110" s="188">
        <f>'Сб День 6 Нед 2'!L110+'Пт День 5 Нед 2'!I110+'Чт День 4 Нед 2'!I110+'Ср День 3 Нед 2'!J110+'Вт День 2 Нед 2'!I110+'Пн 1 день нед 2'!L110</f>
        <v>0</v>
      </c>
      <c r="E110" s="188">
        <f>'Сб День 6 Нед 2'!W110+'Пт День 5 Нед 2'!R110+'Чт День 4 Нед 2'!R110+'Ср День 3 Нед 2'!S110+'Вт День 2 Нед 2'!R110+'Пн 1 день нед 2'!W110</f>
        <v>0</v>
      </c>
      <c r="F110" s="188">
        <f>'Сб День 6 Нед 2'!Z110+'Пт День 5 Нед 2'!U110+'Чт День 4 Нед 2'!U110+'Ср День 3 Нед 2'!V110+'Вт День 2 Нед 2'!U110+'Пн 1 день нед 2'!Z110</f>
        <v>0</v>
      </c>
      <c r="G110" s="188">
        <f>'Сб День 6 Нед 2'!AD110+'Пт День 5 Нед 2'!Y110+'Чт День 4 Нед 2'!Y110+'Ср День 3 Нед 2'!Z110+'Вт День 2 Нед 2'!Y110+'Пн 1 день нед 2'!AD110</f>
        <v>0</v>
      </c>
      <c r="H110" s="38">
        <f>'Сб День 6 Нед 2'!AH110+'Пт День 5 Нед 2'!AC110+'Чт День 4 Нед 2'!AC110+'Ср День 3 Нед 2'!AD110+'Вт День 2 Нед 2'!AC110+'Пн 1 день нед 2'!AH110</f>
        <v>0</v>
      </c>
      <c r="I110" s="175">
        <f t="shared" si="1"/>
        <v>0</v>
      </c>
    </row>
    <row r="111" spans="1:9" ht="15" customHeight="1" x14ac:dyDescent="0.25">
      <c r="A111" s="15">
        <v>92</v>
      </c>
      <c r="B111" s="252" t="s">
        <v>106</v>
      </c>
      <c r="C111" s="25" t="s">
        <v>12</v>
      </c>
      <c r="D111" s="188">
        <f>'Сб День 6 Нед 2'!L111+'Пт День 5 Нед 2'!I111+'Чт День 4 Нед 2'!I111+'Ср День 3 Нед 2'!J111+'Вт День 2 Нед 2'!I111+'Пн 1 день нед 2'!L111</f>
        <v>0</v>
      </c>
      <c r="E111" s="188">
        <f>'Сб День 6 Нед 2'!W111+'Пт День 5 Нед 2'!R111+'Чт День 4 Нед 2'!R111+'Ср День 3 Нед 2'!S111+'Вт День 2 Нед 2'!R111+'Пн 1 день нед 2'!W111</f>
        <v>0</v>
      </c>
      <c r="F111" s="188">
        <f>'Сб День 6 Нед 2'!Z111+'Пт День 5 Нед 2'!U111+'Чт День 4 Нед 2'!U111+'Ср День 3 Нед 2'!V111+'Вт День 2 Нед 2'!U111+'Пн 1 день нед 2'!Z111</f>
        <v>0</v>
      </c>
      <c r="G111" s="188">
        <f>'Сб День 6 Нед 2'!AD111+'Пт День 5 Нед 2'!Y111+'Чт День 4 Нед 2'!Y111+'Ср День 3 Нед 2'!Z111+'Вт День 2 Нед 2'!Y111+'Пн 1 день нед 2'!AD111</f>
        <v>0</v>
      </c>
      <c r="H111" s="38">
        <f>'Сб День 6 Нед 2'!AH111+'Пт День 5 Нед 2'!AC111+'Чт День 4 Нед 2'!AC111+'Ср День 3 Нед 2'!AD111+'Вт День 2 Нед 2'!AC111+'Пн 1 день нед 2'!AH111</f>
        <v>0</v>
      </c>
      <c r="I111" s="175">
        <f t="shared" si="1"/>
        <v>0</v>
      </c>
    </row>
    <row r="112" spans="1:9" ht="15" customHeight="1" x14ac:dyDescent="0.25">
      <c r="A112" s="15">
        <v>93</v>
      </c>
      <c r="B112" s="258" t="s">
        <v>110</v>
      </c>
      <c r="C112" s="25" t="s">
        <v>12</v>
      </c>
      <c r="D112" s="188">
        <f>'Сб День 6 Нед 2'!L112+'Пт День 5 Нед 2'!I112+'Чт День 4 Нед 2'!I112+'Ср День 3 Нед 2'!J112+'Вт День 2 Нед 2'!I112+'Пн 1 день нед 2'!L112</f>
        <v>0</v>
      </c>
      <c r="E112" s="188">
        <f>'Сб День 6 Нед 2'!W112+'Пт День 5 Нед 2'!R112+'Чт День 4 Нед 2'!R112+'Ср День 3 Нед 2'!S112+'Вт День 2 Нед 2'!R112+'Пн 1 день нед 2'!W112</f>
        <v>0</v>
      </c>
      <c r="F112" s="188">
        <f>'Сб День 6 Нед 2'!Z112+'Пт День 5 Нед 2'!U112+'Чт День 4 Нед 2'!U112+'Ср День 3 Нед 2'!V112+'Вт День 2 Нед 2'!U112+'Пн 1 день нед 2'!Z112</f>
        <v>0</v>
      </c>
      <c r="G112" s="188">
        <f>'Сб День 6 Нед 2'!AD112+'Пт День 5 Нед 2'!Y112+'Чт День 4 Нед 2'!Y112+'Ср День 3 Нед 2'!Z112+'Вт День 2 Нед 2'!Y112+'Пн 1 день нед 2'!AD112</f>
        <v>0</v>
      </c>
      <c r="H112" s="38">
        <f>'Сб День 6 Нед 2'!AH112+'Пт День 5 Нед 2'!AC112+'Чт День 4 Нед 2'!AC112+'Ср День 3 Нед 2'!AD112+'Вт День 2 Нед 2'!AC112+'Пн 1 день нед 2'!AH112</f>
        <v>0</v>
      </c>
      <c r="I112" s="175">
        <f t="shared" si="1"/>
        <v>0</v>
      </c>
    </row>
    <row r="113" spans="1:9" ht="15" customHeight="1" x14ac:dyDescent="0.25">
      <c r="A113" s="15">
        <v>94</v>
      </c>
      <c r="B113" s="258" t="s">
        <v>79</v>
      </c>
      <c r="C113" s="25" t="s">
        <v>12</v>
      </c>
      <c r="D113" s="188">
        <f>'Сб День 6 Нед 2'!L113+'Пт День 5 Нед 2'!I113+'Чт День 4 Нед 2'!I113+'Ср День 3 Нед 2'!J113+'Вт День 2 Нед 2'!I113+'Пн 1 день нед 2'!L113</f>
        <v>0</v>
      </c>
      <c r="E113" s="188">
        <f>'Сб День 6 Нед 2'!W113+'Пт День 5 Нед 2'!R113+'Чт День 4 Нед 2'!R113+'Ср День 3 Нед 2'!S113+'Вт День 2 Нед 2'!R113+'Пн 1 день нед 2'!W113</f>
        <v>0</v>
      </c>
      <c r="F113" s="188">
        <f>'Сб День 6 Нед 2'!Z113+'Пт День 5 Нед 2'!U113+'Чт День 4 Нед 2'!U113+'Ср День 3 Нед 2'!V113+'Вт День 2 Нед 2'!U113+'Пн 1 день нед 2'!Z113</f>
        <v>0</v>
      </c>
      <c r="G113" s="188">
        <f>'Сб День 6 Нед 2'!AD113+'Пт День 5 Нед 2'!Y113+'Чт День 4 Нед 2'!Y113+'Ср День 3 Нед 2'!Z113+'Вт День 2 Нед 2'!Y113+'Пн 1 день нед 2'!AD113</f>
        <v>0</v>
      </c>
      <c r="H113" s="38">
        <f>'Сб День 6 Нед 2'!AH113+'Пт День 5 Нед 2'!AC113+'Чт День 4 Нед 2'!AC113+'Ср День 3 Нед 2'!AD113+'Вт День 2 Нед 2'!AC113+'Пн 1 день нед 2'!AH113</f>
        <v>0</v>
      </c>
      <c r="I113" s="175">
        <f t="shared" si="1"/>
        <v>0</v>
      </c>
    </row>
    <row r="114" spans="1:9" x14ac:dyDescent="0.25">
      <c r="A114" s="15"/>
      <c r="B114" s="314" t="s">
        <v>61</v>
      </c>
      <c r="C114" s="7"/>
      <c r="D114" s="188"/>
      <c r="E114" s="188"/>
      <c r="F114" s="188"/>
      <c r="G114" s="188"/>
      <c r="H114" s="38"/>
      <c r="I114" s="175"/>
    </row>
    <row r="115" spans="1:9" x14ac:dyDescent="0.25">
      <c r="A115" s="15">
        <v>95</v>
      </c>
      <c r="B115" s="252" t="s">
        <v>1</v>
      </c>
      <c r="C115" s="17" t="s">
        <v>12</v>
      </c>
      <c r="D115" s="188">
        <f>'Сб День 6 Нед 2'!L115+'Пт День 5 Нед 2'!I115+'Чт День 4 Нед 2'!I115+'Ср День 3 Нед 2'!J115+'Вт День 2 Нед 2'!I115+'Пн 1 день нед 2'!L115</f>
        <v>0</v>
      </c>
      <c r="E115" s="188">
        <f>'Сб День 6 Нед 2'!W115+'Пт День 5 Нед 2'!R115+'Чт День 4 Нед 2'!R115+'Ср День 3 Нед 2'!S115+'Вт День 2 Нед 2'!R115+'Пн 1 день нед 2'!W115</f>
        <v>0</v>
      </c>
      <c r="F115" s="188">
        <f>'Сб День 6 Нед 2'!Z115+'Пт День 5 Нед 2'!U115+'Чт День 4 Нед 2'!U115+'Ср День 3 Нед 2'!V115+'Вт День 2 Нед 2'!U115+'Пн 1 день нед 2'!Z115</f>
        <v>1.4999999999999999E-2</v>
      </c>
      <c r="G115" s="188">
        <f>'Сб День 6 Нед 2'!AD115+'Пт День 5 Нед 2'!Y115+'Чт День 4 Нед 2'!Y115+'Ср День 3 Нед 2'!Z115+'Вт День 2 Нед 2'!Y115+'Пн 1 день нед 2'!AD115</f>
        <v>0</v>
      </c>
      <c r="H115" s="38">
        <f>'Сб День 6 Нед 2'!AH115+'Пт День 5 Нед 2'!AC115+'Чт День 4 Нед 2'!AC115+'Ср День 3 Нед 2'!AD115+'Вт День 2 Нед 2'!AC115+'Пн 1 день нед 2'!AH115</f>
        <v>0</v>
      </c>
      <c r="I115" s="175">
        <f t="shared" si="1"/>
        <v>1.4999999999999999E-2</v>
      </c>
    </row>
    <row r="116" spans="1:9" ht="15" customHeight="1" x14ac:dyDescent="0.25">
      <c r="A116" s="15">
        <v>96</v>
      </c>
      <c r="B116" s="253" t="s">
        <v>62</v>
      </c>
      <c r="C116" s="20" t="s">
        <v>12</v>
      </c>
      <c r="D116" s="188">
        <f>'Сб День 6 Нед 2'!L116+'Пт День 5 Нед 2'!I116+'Чт День 4 Нед 2'!I116+'Ср День 3 Нед 2'!J116+'Вт День 2 Нед 2'!I116+'Пн 1 день нед 2'!L116</f>
        <v>0</v>
      </c>
      <c r="E116" s="188">
        <f>'Сб День 6 Нед 2'!W116+'Пт День 5 Нед 2'!R116+'Чт День 4 Нед 2'!R116+'Ср День 3 Нед 2'!S116+'Вт День 2 Нед 2'!R116+'Пн 1 день нед 2'!W116</f>
        <v>0</v>
      </c>
      <c r="F116" s="188">
        <f>'Сб День 6 Нед 2'!Z116+'Пт День 5 Нед 2'!U116+'Чт День 4 Нед 2'!U116+'Ср День 3 Нед 2'!V116+'Вт День 2 Нед 2'!U116+'Пн 1 день нед 2'!Z116</f>
        <v>0</v>
      </c>
      <c r="G116" s="188">
        <f>'Сб День 6 Нед 2'!AD116+'Пт День 5 Нед 2'!Y116+'Чт День 4 Нед 2'!Y116+'Ср День 3 Нед 2'!Z116+'Вт День 2 Нед 2'!Y116+'Пн 1 день нед 2'!AD116</f>
        <v>0</v>
      </c>
      <c r="H116" s="38">
        <f>'Сб День 6 Нед 2'!AH116+'Пт День 5 Нед 2'!AC116+'Чт День 4 Нед 2'!AC116+'Ср День 3 Нед 2'!AD116+'Вт День 2 Нед 2'!AC116+'Пн 1 день нед 2'!AH116</f>
        <v>0</v>
      </c>
      <c r="I116" s="175">
        <f t="shared" si="1"/>
        <v>0</v>
      </c>
    </row>
    <row r="117" spans="1:9" ht="15" customHeight="1" x14ac:dyDescent="0.25">
      <c r="A117" s="15">
        <v>97</v>
      </c>
      <c r="B117" s="253" t="s">
        <v>90</v>
      </c>
      <c r="C117" s="20" t="s">
        <v>12</v>
      </c>
      <c r="D117" s="188">
        <f>'Сб День 6 Нед 2'!L117+'Пт День 5 Нед 2'!I117+'Чт День 4 Нед 2'!I117+'Ср День 3 Нед 2'!J117+'Вт День 2 Нед 2'!I117+'Пн 1 день нед 2'!L117</f>
        <v>0</v>
      </c>
      <c r="E117" s="188">
        <f>'Сб День 6 Нед 2'!W117+'Пт День 5 Нед 2'!R117+'Чт День 4 Нед 2'!R117+'Ср День 3 Нед 2'!S117+'Вт День 2 Нед 2'!R117+'Пн 1 день нед 2'!W117</f>
        <v>0</v>
      </c>
      <c r="F117" s="188">
        <f>'Сб День 6 Нед 2'!Z117+'Пт День 5 Нед 2'!U117+'Чт День 4 Нед 2'!U117+'Ср День 3 Нед 2'!V117+'Вт День 2 Нед 2'!U117+'Пн 1 день нед 2'!Z117</f>
        <v>0</v>
      </c>
      <c r="G117" s="188">
        <f>'Сб День 6 Нед 2'!AD117+'Пт День 5 Нед 2'!Y117+'Чт День 4 Нед 2'!Y117+'Ср День 3 Нед 2'!Z117+'Вт День 2 Нед 2'!Y117+'Пн 1 день нед 2'!AD117</f>
        <v>0</v>
      </c>
      <c r="H117" s="38">
        <f>'Сб День 6 Нед 2'!AH117+'Пт День 5 Нед 2'!AC117+'Чт День 4 Нед 2'!AC117+'Ср День 3 Нед 2'!AD117+'Вт День 2 Нед 2'!AC117+'Пн 1 день нед 2'!AH117</f>
        <v>0</v>
      </c>
      <c r="I117" s="175">
        <f t="shared" si="1"/>
        <v>0</v>
      </c>
    </row>
    <row r="118" spans="1:9" ht="15" customHeight="1" x14ac:dyDescent="0.25">
      <c r="A118" s="15">
        <v>98</v>
      </c>
      <c r="B118" s="253" t="s">
        <v>63</v>
      </c>
      <c r="C118" s="20" t="s">
        <v>12</v>
      </c>
      <c r="D118" s="188">
        <f>'Сб День 6 Нед 2'!L118+'Пт День 5 Нед 2'!I118+'Чт День 4 Нед 2'!I118+'Ср День 3 Нед 2'!J118+'Вт День 2 Нед 2'!I118+'Пн 1 день нед 2'!L118</f>
        <v>0</v>
      </c>
      <c r="E118" s="188">
        <f>'Сб День 6 Нед 2'!W118+'Пт День 5 Нед 2'!R118+'Чт День 4 Нед 2'!R118+'Ср День 3 Нед 2'!S118+'Вт День 2 Нед 2'!R118+'Пн 1 день нед 2'!W118</f>
        <v>0</v>
      </c>
      <c r="F118" s="188">
        <f>'Сб День 6 Нед 2'!Z118+'Пт День 5 Нед 2'!U118+'Чт День 4 Нед 2'!U118+'Ср День 3 Нед 2'!V118+'Вт День 2 Нед 2'!U118+'Пн 1 день нед 2'!Z118</f>
        <v>0</v>
      </c>
      <c r="G118" s="188">
        <f>'Сб День 6 Нед 2'!AD118+'Пт День 5 Нед 2'!Y118+'Чт День 4 Нед 2'!Y118+'Ср День 3 Нед 2'!Z118+'Вт День 2 Нед 2'!Y118+'Пн 1 день нед 2'!AD118</f>
        <v>0</v>
      </c>
      <c r="H118" s="38">
        <f>'Сб День 6 Нед 2'!AH118+'Пт День 5 Нед 2'!AC118+'Чт День 4 Нед 2'!AC118+'Ср День 3 Нед 2'!AD118+'Вт День 2 Нед 2'!AC118+'Пн 1 день нед 2'!AH118</f>
        <v>0</v>
      </c>
      <c r="I118" s="175">
        <f t="shared" si="1"/>
        <v>0</v>
      </c>
    </row>
    <row r="119" spans="1:9" x14ac:dyDescent="0.25">
      <c r="A119" s="15">
        <v>99</v>
      </c>
      <c r="B119" s="252" t="s">
        <v>64</v>
      </c>
      <c r="C119" s="17" t="s">
        <v>12</v>
      </c>
      <c r="D119" s="188">
        <f>'Сб День 6 Нед 2'!L119+'Пт День 5 Нед 2'!I119+'Чт День 4 Нед 2'!I119+'Ср День 3 Нед 2'!J119+'Вт День 2 Нед 2'!I119+'Пн 1 день нед 2'!L119</f>
        <v>5.5999999999999999E-3</v>
      </c>
      <c r="E119" s="188">
        <f>'Сб День 6 Нед 2'!W119+'Пт День 5 Нед 2'!R119+'Чт День 4 Нед 2'!R119+'Ср День 3 Нед 2'!S119+'Вт День 2 Нед 2'!R119+'Пн 1 день нед 2'!W119</f>
        <v>0</v>
      </c>
      <c r="F119" s="188">
        <f>'Сб День 6 Нед 2'!Z119+'Пт День 5 Нед 2'!U119+'Чт День 4 Нед 2'!U119+'Ср День 3 Нед 2'!V119+'Вт День 2 Нед 2'!U119+'Пн 1 день нед 2'!Z119</f>
        <v>5.4999999999999997E-3</v>
      </c>
      <c r="G119" s="188">
        <f>'Сб День 6 Нед 2'!AD119+'Пт День 5 Нед 2'!Y119+'Чт День 4 Нед 2'!Y119+'Ср День 3 Нед 2'!Z119+'Вт День 2 Нед 2'!Y119+'Пн 1 день нед 2'!AD119</f>
        <v>0</v>
      </c>
      <c r="H119" s="38">
        <f>'Сб День 6 Нед 2'!AH119+'Пт День 5 Нед 2'!AC119+'Чт День 4 Нед 2'!AC119+'Ср День 3 Нед 2'!AD119+'Вт День 2 Нед 2'!AC119+'Пн 1 день нед 2'!AH119</f>
        <v>5.5999999999999999E-3</v>
      </c>
      <c r="I119" s="175">
        <f t="shared" si="1"/>
        <v>1.67E-2</v>
      </c>
    </row>
    <row r="120" spans="1:9" x14ac:dyDescent="0.25">
      <c r="A120" s="15">
        <v>100</v>
      </c>
      <c r="B120" s="252" t="s">
        <v>65</v>
      </c>
      <c r="C120" s="17" t="s">
        <v>12</v>
      </c>
      <c r="D120" s="188">
        <f>'Сб День 6 Нед 2'!L120+'Пт День 5 Нед 2'!I120+'Чт День 4 Нед 2'!I120+'Ср День 3 Нед 2'!J120+'Вт День 2 Нед 2'!I120+'Пн 1 день нед 2'!L120</f>
        <v>0.24540000000000001</v>
      </c>
      <c r="E120" s="188">
        <f>'Сб День 6 Нед 2'!W120+'Пт День 5 Нед 2'!R120+'Чт День 4 Нед 2'!R120+'Ср День 3 Нед 2'!S120+'Вт День 2 Нед 2'!R120+'Пн 1 день нед 2'!W120</f>
        <v>0.24540000000000001</v>
      </c>
      <c r="F120" s="188">
        <f>'Сб День 6 Нед 2'!Z120+'Пт День 5 Нед 2'!U120+'Чт День 4 Нед 2'!U120+'Ср День 3 Нед 2'!V120+'Вт День 2 Нед 2'!U120+'Пн 1 день нед 2'!Z120</f>
        <v>4.5600000000000002E-2</v>
      </c>
      <c r="G120" s="188">
        <f>'Сб День 6 Нед 2'!AD120+'Пт День 5 Нед 2'!Y120+'Чт День 4 Нед 2'!Y120+'Ср День 3 Нед 2'!Z120+'Вт День 2 Нед 2'!Y120+'Пн 1 день нед 2'!AD120</f>
        <v>0</v>
      </c>
      <c r="H120" s="38">
        <f>'Сб День 6 Нед 2'!AH120+'Пт День 5 Нед 2'!AC120+'Чт День 4 Нед 2'!AC120+'Ср День 3 Нед 2'!AD120+'Вт День 2 Нед 2'!AC120+'Пн 1 день нед 2'!AH120</f>
        <v>0</v>
      </c>
      <c r="I120" s="175">
        <f t="shared" si="1"/>
        <v>0.53639999999999999</v>
      </c>
    </row>
    <row r="121" spans="1:9" x14ac:dyDescent="0.25">
      <c r="A121" s="15"/>
      <c r="B121" s="314" t="s">
        <v>120</v>
      </c>
      <c r="C121" s="7"/>
      <c r="D121" s="188"/>
      <c r="E121" s="188"/>
      <c r="F121" s="188"/>
      <c r="G121" s="188"/>
      <c r="H121" s="38"/>
      <c r="I121" s="175"/>
    </row>
    <row r="122" spans="1:9" x14ac:dyDescent="0.25">
      <c r="A122" s="15">
        <v>101</v>
      </c>
      <c r="B122" s="252" t="s">
        <v>72</v>
      </c>
      <c r="C122" s="25" t="s">
        <v>12</v>
      </c>
      <c r="D122" s="188">
        <f>'Сб День 6 Нед 2'!L122+'Пт День 5 Нед 2'!I122+'Чт День 4 Нед 2'!I122+'Ср День 3 Нед 2'!J122+'Вт День 2 Нед 2'!I122+'Пн 1 день нед 2'!L122</f>
        <v>0.18375</v>
      </c>
      <c r="E122" s="188">
        <f>'Сб День 6 Нед 2'!W122+'Пт День 5 Нед 2'!R122+'Чт День 4 Нед 2'!R122+'Ср День 3 Нед 2'!S122+'Вт День 2 Нед 2'!R122+'Пн 1 день нед 2'!W122</f>
        <v>0.18375</v>
      </c>
      <c r="F122" s="188">
        <f>'Сб День 6 Нед 2'!Z122+'Пт День 5 Нед 2'!U122+'Чт День 4 Нед 2'!U122+'Ср День 3 Нед 2'!V122+'Вт День 2 Нед 2'!U122+'Пн 1 день нед 2'!Z122</f>
        <v>0</v>
      </c>
      <c r="G122" s="188">
        <f>'Сб День 6 Нед 2'!AD122+'Пт День 5 Нед 2'!Y122+'Чт День 4 Нед 2'!Y122+'Ср День 3 Нед 2'!Z122+'Вт День 2 Нед 2'!Y122+'Пн 1 день нед 2'!AD122</f>
        <v>0</v>
      </c>
      <c r="H122" s="38">
        <f>'Сб День 6 Нед 2'!AH122+'Пт День 5 Нед 2'!AC122+'Чт День 4 Нед 2'!AC122+'Ср День 3 Нед 2'!AD122+'Вт День 2 Нед 2'!AC122+'Пн 1 день нед 2'!AH122</f>
        <v>2.5000000000000001E-2</v>
      </c>
      <c r="I122" s="175">
        <f t="shared" si="1"/>
        <v>0.39250000000000002</v>
      </c>
    </row>
    <row r="123" spans="1:9" x14ac:dyDescent="0.25">
      <c r="A123" s="15">
        <v>102</v>
      </c>
      <c r="B123" s="252" t="s">
        <v>73</v>
      </c>
      <c r="C123" s="25" t="s">
        <v>12</v>
      </c>
      <c r="D123" s="188">
        <f>'Сб День 6 Нед 2'!L123+'Пт День 5 Нед 2'!I123+'Чт День 4 Нед 2'!I123+'Ср День 3 Нед 2'!J123+'Вт День 2 Нед 2'!I123+'Пн 1 день нед 2'!L123</f>
        <v>0.17100000000000001</v>
      </c>
      <c r="E123" s="188">
        <f>'Сб День 6 Нед 2'!W123+'Пт День 5 Нед 2'!R123+'Чт День 4 Нед 2'!R123+'Ср День 3 Нед 2'!S123+'Вт День 2 Нед 2'!R123+'Пн 1 день нед 2'!W123</f>
        <v>0.20519999999999999</v>
      </c>
      <c r="F123" s="188">
        <f>'Сб День 6 Нед 2'!Z123+'Пт День 5 Нед 2'!U123+'Чт День 4 Нед 2'!U123+'Ср День 3 Нед 2'!V123+'Вт День 2 Нед 2'!U123+'Пн 1 день нед 2'!Z123</f>
        <v>0</v>
      </c>
      <c r="G123" s="188">
        <f>'Сб День 6 Нед 2'!AD123+'Пт День 5 Нед 2'!Y123+'Чт День 4 Нед 2'!Y123+'Ср День 3 Нед 2'!Z123+'Вт День 2 Нед 2'!Y123+'Пн 1 день нед 2'!AD123</f>
        <v>0</v>
      </c>
      <c r="H123" s="38">
        <f>'Сб День 6 Нед 2'!AH123+'Пт День 5 Нед 2'!AC123+'Чт День 4 Нед 2'!AC123+'Ср День 3 Нед 2'!AD123+'Вт День 2 Нед 2'!AC123+'Пн 1 день нед 2'!AH123</f>
        <v>0.39160000000000006</v>
      </c>
      <c r="I123" s="175">
        <f t="shared" si="1"/>
        <v>0.76780000000000004</v>
      </c>
    </row>
    <row r="124" spans="1:9" x14ac:dyDescent="0.25">
      <c r="A124" s="15">
        <v>103</v>
      </c>
      <c r="B124" s="252" t="s">
        <v>74</v>
      </c>
      <c r="C124" s="25" t="s">
        <v>12</v>
      </c>
      <c r="D124" s="188">
        <f>'Сб День 6 Нед 2'!L124+'Пт День 5 Нед 2'!I124+'Чт День 4 Нед 2'!I124+'Ср День 3 Нед 2'!J124+'Вт День 2 Нед 2'!I124+'Пн 1 день нед 2'!L124</f>
        <v>8.4599999999999995E-2</v>
      </c>
      <c r="E124" s="188">
        <f>'Сб День 6 Нед 2'!W124+'Пт День 5 Нед 2'!R124+'Чт День 4 Нед 2'!R124+'Ср День 3 Нед 2'!S124+'Вт День 2 Нед 2'!R124+'Пн 1 день нед 2'!W124</f>
        <v>6.5899999999999986E-2</v>
      </c>
      <c r="F124" s="188">
        <f>'Сб День 6 Нед 2'!Z124+'Пт День 5 Нед 2'!U124+'Чт День 4 Нед 2'!U124+'Ср День 3 Нед 2'!V124+'Вт День 2 Нед 2'!U124+'Пн 1 день нед 2'!Z124</f>
        <v>0</v>
      </c>
      <c r="G124" s="188">
        <f>'Сб День 6 Нед 2'!AD124+'Пт День 5 Нед 2'!Y124+'Чт День 4 Нед 2'!Y124+'Ср День 3 Нед 2'!Z124+'Вт День 2 Нед 2'!Y124+'Пн 1 день нед 2'!AD124</f>
        <v>0</v>
      </c>
      <c r="H124" s="38">
        <f>'Сб День 6 Нед 2'!AH124+'Пт День 5 Нед 2'!AC124+'Чт День 4 Нед 2'!AC124+'Ср День 3 Нед 2'!AD124+'Вт День 2 Нед 2'!AC124+'Пн 1 день нед 2'!AH124</f>
        <v>8.5300000000000001E-2</v>
      </c>
      <c r="I124" s="175">
        <f t="shared" si="1"/>
        <v>0.23579999999999995</v>
      </c>
    </row>
    <row r="125" spans="1:9" x14ac:dyDescent="0.25">
      <c r="A125" s="15">
        <v>104</v>
      </c>
      <c r="B125" s="252" t="s">
        <v>75</v>
      </c>
      <c r="C125" s="25" t="s">
        <v>12</v>
      </c>
      <c r="D125" s="188">
        <f>'Сб День 6 Нед 2'!L125+'Пт День 5 Нед 2'!I125+'Чт День 4 Нед 2'!I125+'Ср День 3 Нед 2'!J125+'Вт День 2 Нед 2'!I125+'Пн 1 день нед 2'!L125</f>
        <v>9.9089999999999998E-2</v>
      </c>
      <c r="E125" s="188">
        <f>'Сб День 6 Нед 2'!W125+'Пт День 5 Нед 2'!R125+'Чт День 4 Нед 2'!R125+'Ср День 3 Нед 2'!S125+'Вт День 2 Нед 2'!R125+'Пн 1 день нед 2'!W125</f>
        <v>7.4940000000000007E-2</v>
      </c>
      <c r="F125" s="188">
        <f>'Сб День 6 Нед 2'!Z125+'Пт День 5 Нед 2'!U125+'Чт День 4 Нед 2'!U125+'Ср День 3 Нед 2'!V125+'Вт День 2 Нед 2'!U125+'Пн 1 день нед 2'!Z125</f>
        <v>0</v>
      </c>
      <c r="G125" s="188">
        <f>'Сб День 6 Нед 2'!AD125+'Пт День 5 Нед 2'!Y125+'Чт День 4 Нед 2'!Y125+'Ср День 3 Нед 2'!Z125+'Вт День 2 Нед 2'!Y125+'Пн 1 день нед 2'!AD125</f>
        <v>0</v>
      </c>
      <c r="H125" s="38">
        <f>'Сб День 6 Нед 2'!AH125+'Пт День 5 Нед 2'!AC125+'Чт День 4 Нед 2'!AC125+'Ср День 3 Нед 2'!AD125+'Вт День 2 Нед 2'!AC125+'Пн 1 день нед 2'!AH125</f>
        <v>7.1250000000000008E-2</v>
      </c>
      <c r="I125" s="175">
        <f t="shared" si="1"/>
        <v>0.24528000000000003</v>
      </c>
    </row>
    <row r="126" spans="1:9" x14ac:dyDescent="0.25">
      <c r="A126" s="15">
        <v>105</v>
      </c>
      <c r="B126" s="252" t="s">
        <v>77</v>
      </c>
      <c r="C126" s="25" t="s">
        <v>12</v>
      </c>
      <c r="D126" s="188">
        <f>'Сб День 6 Нед 2'!L126+'Пт День 5 Нед 2'!I126+'Чт День 4 Нед 2'!I126+'Ср День 3 Нед 2'!J126+'Вт День 2 Нед 2'!I126+'Пн 1 день нед 2'!L126</f>
        <v>0.03</v>
      </c>
      <c r="E126" s="188">
        <f>'Сб День 6 Нед 2'!W126+'Пт День 5 Нед 2'!R126+'Чт День 4 Нед 2'!R126+'Ср День 3 Нед 2'!S126+'Вт День 2 Нед 2'!R126+'Пн 1 день нед 2'!W126</f>
        <v>0</v>
      </c>
      <c r="F126" s="188">
        <f>'Сб День 6 Нед 2'!Z126+'Пт День 5 Нед 2'!U126+'Чт День 4 Нед 2'!U126+'Ср День 3 Нед 2'!V126+'Вт День 2 Нед 2'!U126+'Пн 1 день нед 2'!Z126</f>
        <v>0</v>
      </c>
      <c r="G126" s="188">
        <f>'Сб День 6 Нед 2'!AD126+'Пт День 5 Нед 2'!Y126+'Чт День 4 Нед 2'!Y126+'Ср День 3 Нед 2'!Z126+'Вт День 2 Нед 2'!Y126+'Пн 1 день нед 2'!AD126</f>
        <v>0</v>
      </c>
      <c r="H126" s="38">
        <f>'Сб День 6 Нед 2'!AH126+'Пт День 5 Нед 2'!AC126+'Чт День 4 Нед 2'!AC126+'Ср День 3 Нед 2'!AD126+'Вт День 2 Нед 2'!AC126+'Пн 1 день нед 2'!AH126</f>
        <v>0.05</v>
      </c>
      <c r="I126" s="175">
        <f t="shared" si="1"/>
        <v>0.08</v>
      </c>
    </row>
    <row r="127" spans="1:9" ht="15" customHeight="1" x14ac:dyDescent="0.25">
      <c r="A127" s="15">
        <v>106</v>
      </c>
      <c r="B127" s="252" t="s">
        <v>76</v>
      </c>
      <c r="C127" s="25" t="s">
        <v>12</v>
      </c>
      <c r="D127" s="188">
        <f>'Сб День 6 Нед 2'!L127+'Пт День 5 Нед 2'!I127+'Чт День 4 Нед 2'!I127+'Ср День 3 Нед 2'!J127+'Вт День 2 Нед 2'!I127+'Пн 1 день нед 2'!L127</f>
        <v>0</v>
      </c>
      <c r="E127" s="188">
        <f>'Сб День 6 Нед 2'!W127+'Пт День 5 Нед 2'!R127+'Чт День 4 Нед 2'!R127+'Ср День 3 Нед 2'!S127+'Вт День 2 Нед 2'!R127+'Пн 1 день нед 2'!W127</f>
        <v>0</v>
      </c>
      <c r="F127" s="188">
        <f>'Сб День 6 Нед 2'!Z127+'Пт День 5 Нед 2'!U127+'Чт День 4 Нед 2'!U127+'Ср День 3 Нед 2'!V127+'Вт День 2 Нед 2'!U127+'Пн 1 день нед 2'!Z127</f>
        <v>0</v>
      </c>
      <c r="G127" s="188">
        <f>'Сб День 6 Нед 2'!AD127+'Пт День 5 Нед 2'!Y127+'Чт День 4 Нед 2'!Y127+'Ср День 3 Нед 2'!Z127+'Вт День 2 Нед 2'!Y127+'Пн 1 день нед 2'!AD127</f>
        <v>0</v>
      </c>
      <c r="H127" s="38">
        <f>'Сб День 6 Нед 2'!AH127+'Пт День 5 Нед 2'!AC127+'Чт День 4 Нед 2'!AC127+'Ср День 3 Нед 2'!AD127+'Вт День 2 Нед 2'!AC127+'Пн 1 день нед 2'!AH127</f>
        <v>0</v>
      </c>
      <c r="I127" s="175">
        <f t="shared" si="1"/>
        <v>0</v>
      </c>
    </row>
    <row r="128" spans="1:9" ht="15" customHeight="1" x14ac:dyDescent="0.25">
      <c r="A128" s="15">
        <v>107</v>
      </c>
      <c r="B128" s="258" t="s">
        <v>78</v>
      </c>
      <c r="C128" s="25" t="s">
        <v>12</v>
      </c>
      <c r="D128" s="188">
        <f>'Сб День 6 Нед 2'!L128+'Пт День 5 Нед 2'!I128+'Чт День 4 Нед 2'!I128+'Ср День 3 Нед 2'!J128+'Вт День 2 Нед 2'!I128+'Пн 1 день нед 2'!L128</f>
        <v>0</v>
      </c>
      <c r="E128" s="188">
        <f>'Сб День 6 Нед 2'!W128+'Пт День 5 Нед 2'!R128+'Чт День 4 Нед 2'!R128+'Ср День 3 Нед 2'!S128+'Вт День 2 Нед 2'!R128+'Пн 1 день нед 2'!W128</f>
        <v>0</v>
      </c>
      <c r="F128" s="188">
        <f>'Сб День 6 Нед 2'!Z128+'Пт День 5 Нед 2'!U128+'Чт День 4 Нед 2'!U128+'Ср День 3 Нед 2'!V128+'Вт День 2 Нед 2'!U128+'Пн 1 день нед 2'!Z128</f>
        <v>0</v>
      </c>
      <c r="G128" s="188">
        <f>'Сб День 6 Нед 2'!AD128+'Пт День 5 Нед 2'!Y128+'Чт День 4 Нед 2'!Y128+'Ср День 3 Нед 2'!Z128+'Вт День 2 Нед 2'!Y128+'Пн 1 день нед 2'!AD128</f>
        <v>0</v>
      </c>
      <c r="H128" s="38">
        <f>'Сб День 6 Нед 2'!AH128+'Пт День 5 Нед 2'!AC128+'Чт День 4 Нед 2'!AC128+'Ср День 3 Нед 2'!AD128+'Вт День 2 Нед 2'!AC128+'Пн 1 день нед 2'!AH128</f>
        <v>0</v>
      </c>
      <c r="I128" s="175">
        <f t="shared" si="1"/>
        <v>0</v>
      </c>
    </row>
    <row r="129" spans="1:9" ht="15" customHeight="1" x14ac:dyDescent="0.25">
      <c r="A129" s="15">
        <v>108</v>
      </c>
      <c r="B129" s="258" t="s">
        <v>107</v>
      </c>
      <c r="C129" s="25" t="s">
        <v>12</v>
      </c>
      <c r="D129" s="188">
        <f>'Сб День 6 Нед 2'!L129+'Пт День 5 Нед 2'!I129+'Чт День 4 Нед 2'!I129+'Ср День 3 Нед 2'!J129+'Вт День 2 Нед 2'!I129+'Пн 1 день нед 2'!L129</f>
        <v>0</v>
      </c>
      <c r="E129" s="188">
        <f>'Сб День 6 Нед 2'!W129+'Пт День 5 Нед 2'!R129+'Чт День 4 Нед 2'!R129+'Ср День 3 Нед 2'!S129+'Вт День 2 Нед 2'!R129+'Пн 1 день нед 2'!W129</f>
        <v>0</v>
      </c>
      <c r="F129" s="188">
        <f>'Сб День 6 Нед 2'!Z129+'Пт День 5 Нед 2'!U129+'Чт День 4 Нед 2'!U129+'Ср День 3 Нед 2'!V129+'Вт День 2 Нед 2'!U129+'Пн 1 день нед 2'!Z129</f>
        <v>0</v>
      </c>
      <c r="G129" s="188">
        <f>'Сб День 6 Нед 2'!AD129+'Пт День 5 Нед 2'!Y129+'Чт День 4 Нед 2'!Y129+'Ср День 3 Нед 2'!Z129+'Вт День 2 Нед 2'!Y129+'Пн 1 день нед 2'!AD129</f>
        <v>0</v>
      </c>
      <c r="H129" s="38">
        <f>'Сб День 6 Нед 2'!AH129+'Пт День 5 Нед 2'!AC129+'Чт День 4 Нед 2'!AC129+'Ср День 3 Нед 2'!AD129+'Вт День 2 Нед 2'!AC129+'Пн 1 день нед 2'!AH129</f>
        <v>0</v>
      </c>
      <c r="I129" s="175">
        <f t="shared" si="1"/>
        <v>0</v>
      </c>
    </row>
    <row r="130" spans="1:9" ht="15" customHeight="1" x14ac:dyDescent="0.25">
      <c r="A130" s="15">
        <v>109</v>
      </c>
      <c r="B130" s="258" t="s">
        <v>210</v>
      </c>
      <c r="C130" s="25" t="s">
        <v>12</v>
      </c>
      <c r="D130" s="188">
        <f>'Сб День 6 Нед 2'!L130+'Пт День 5 Нед 2'!I130+'Чт День 4 Нед 2'!I130+'Ср День 3 Нед 2'!J130+'Вт День 2 Нед 2'!I130+'Пн 1 день нед 2'!L130</f>
        <v>0</v>
      </c>
      <c r="E130" s="188">
        <f>'Сб День 6 Нед 2'!W130+'Пт День 5 Нед 2'!R130+'Чт День 4 Нед 2'!R130+'Ср День 3 Нед 2'!S130+'Вт День 2 Нед 2'!R130+'Пн 1 день нед 2'!W130</f>
        <v>0</v>
      </c>
      <c r="F130" s="188">
        <f>'Сб День 6 Нед 2'!Z130+'Пт День 5 Нед 2'!U130+'Чт День 4 Нед 2'!U130+'Ср День 3 Нед 2'!V130+'Вт День 2 Нед 2'!U130+'Пн 1 день нед 2'!Z130</f>
        <v>0</v>
      </c>
      <c r="G130" s="188">
        <f>'Сб День 6 Нед 2'!AD130+'Пт День 5 Нед 2'!Y130+'Чт День 4 Нед 2'!Y130+'Ср День 3 Нед 2'!Z130+'Вт День 2 Нед 2'!Y130+'Пн 1 день нед 2'!AD130</f>
        <v>0</v>
      </c>
      <c r="H130" s="38">
        <f>'Сб День 6 Нед 2'!AH130+'Пт День 5 Нед 2'!AC130+'Чт День 4 Нед 2'!AC130+'Ср День 3 Нед 2'!AD130+'Вт День 2 Нед 2'!AC130+'Пн 1 день нед 2'!AH130</f>
        <v>0</v>
      </c>
      <c r="I130" s="175">
        <f t="shared" si="1"/>
        <v>0</v>
      </c>
    </row>
    <row r="131" spans="1:9" ht="15" customHeight="1" x14ac:dyDescent="0.25">
      <c r="A131" s="318"/>
      <c r="B131" s="320" t="s">
        <v>236</v>
      </c>
      <c r="C131" s="56"/>
      <c r="D131" s="188"/>
      <c r="E131" s="188"/>
      <c r="F131" s="188"/>
      <c r="G131" s="188"/>
      <c r="H131" s="38"/>
      <c r="I131" s="175"/>
    </row>
    <row r="132" spans="1:9" ht="15" customHeight="1" x14ac:dyDescent="0.25">
      <c r="A132" s="65">
        <v>110</v>
      </c>
      <c r="B132" s="50" t="s">
        <v>95</v>
      </c>
      <c r="C132" s="57" t="s">
        <v>12</v>
      </c>
      <c r="D132" s="188">
        <f>'Сб День 6 Нед 2'!L132+'Пт День 5 Нед 2'!I132+'Чт День 4 Нед 2'!I132+'Ср День 3 Нед 2'!J132+'Вт День 2 Нед 2'!I132+'Пн 1 день нед 2'!L132</f>
        <v>0</v>
      </c>
      <c r="E132" s="188">
        <f>'Сб День 6 Нед 2'!W132+'Пт День 5 Нед 2'!R132+'Чт День 4 Нед 2'!R132+'Ср День 3 Нед 2'!S132+'Вт День 2 Нед 2'!R132+'Пн 1 день нед 2'!W132</f>
        <v>0</v>
      </c>
      <c r="F132" s="188">
        <f>'Сб День 6 Нед 2'!Z132+'Пт День 5 Нед 2'!U132+'Чт День 4 Нед 2'!U132+'Ср День 3 Нед 2'!V132+'Вт День 2 Нед 2'!U132+'Пн 1 день нед 2'!Z132</f>
        <v>0</v>
      </c>
      <c r="G132" s="188">
        <f>'Сб День 6 Нед 2'!AD132+'Пт День 5 Нед 2'!Y132+'Чт День 4 Нед 2'!Y132+'Ср День 3 Нед 2'!Z132+'Вт День 2 Нед 2'!Y132+'Пн 1 день нед 2'!AD132</f>
        <v>0</v>
      </c>
      <c r="H132" s="38">
        <f>'Сб День 6 Нед 2'!AH132+'Пт День 5 Нед 2'!AC132+'Чт День 4 Нед 2'!AC132+'Ср День 3 Нед 2'!AD132+'Вт День 2 Нед 2'!AC132+'Пн 1 день нед 2'!AH132</f>
        <v>0</v>
      </c>
      <c r="I132" s="175">
        <f t="shared" si="1"/>
        <v>0</v>
      </c>
    </row>
    <row r="133" spans="1:9" ht="15" customHeight="1" x14ac:dyDescent="0.25">
      <c r="A133" s="65">
        <v>111</v>
      </c>
      <c r="B133" s="50" t="s">
        <v>96</v>
      </c>
      <c r="C133" s="57" t="s">
        <v>12</v>
      </c>
      <c r="D133" s="188">
        <f>'Сб День 6 Нед 2'!L133+'Пт День 5 Нед 2'!I133+'Чт День 4 Нед 2'!I133+'Ср День 3 Нед 2'!J133+'Вт День 2 Нед 2'!I133+'Пн 1 день нед 2'!L133</f>
        <v>0</v>
      </c>
      <c r="E133" s="188">
        <f>'Сб День 6 Нед 2'!W133+'Пт День 5 Нед 2'!R133+'Чт День 4 Нед 2'!R133+'Ср День 3 Нед 2'!S133+'Вт День 2 Нед 2'!R133+'Пн 1 день нед 2'!W133</f>
        <v>0</v>
      </c>
      <c r="F133" s="188">
        <f>'Сб День 6 Нед 2'!Z133+'Пт День 5 Нед 2'!U133+'Чт День 4 Нед 2'!U133+'Ср День 3 Нед 2'!V133+'Вт День 2 Нед 2'!U133+'Пн 1 день нед 2'!Z133</f>
        <v>0</v>
      </c>
      <c r="G133" s="188">
        <f>'Сб День 6 Нед 2'!AD133+'Пт День 5 Нед 2'!Y133+'Чт День 4 Нед 2'!Y133+'Ср День 3 Нед 2'!Z133+'Вт День 2 Нед 2'!Y133+'Пн 1 день нед 2'!AD133</f>
        <v>0</v>
      </c>
      <c r="H133" s="38">
        <f>'Сб День 6 Нед 2'!AH133+'Пт День 5 Нед 2'!AC133+'Чт День 4 Нед 2'!AC133+'Ср День 3 Нед 2'!AD133+'Вт День 2 Нед 2'!AC133+'Пн 1 день нед 2'!AH133</f>
        <v>0</v>
      </c>
      <c r="I133" s="175">
        <f t="shared" si="1"/>
        <v>0</v>
      </c>
    </row>
    <row r="134" spans="1:9" ht="15" customHeight="1" x14ac:dyDescent="0.25">
      <c r="A134" s="65">
        <v>112</v>
      </c>
      <c r="B134" s="50" t="s">
        <v>97</v>
      </c>
      <c r="C134" s="57" t="s">
        <v>12</v>
      </c>
      <c r="D134" s="188">
        <f>'Сб День 6 Нед 2'!L134+'Пт День 5 Нед 2'!I134+'Чт День 4 Нед 2'!I134+'Ср День 3 Нед 2'!J134+'Вт День 2 Нед 2'!I134+'Пн 1 день нед 2'!L134</f>
        <v>0</v>
      </c>
      <c r="E134" s="188">
        <f>'Сб День 6 Нед 2'!W134+'Пт День 5 Нед 2'!R134+'Чт День 4 Нед 2'!R134+'Ср День 3 Нед 2'!S134+'Вт День 2 Нед 2'!R134+'Пн 1 день нед 2'!W134</f>
        <v>0</v>
      </c>
      <c r="F134" s="188">
        <f>'Сб День 6 Нед 2'!Z134+'Пт День 5 Нед 2'!U134+'Чт День 4 Нед 2'!U134+'Ср День 3 Нед 2'!V134+'Вт День 2 Нед 2'!U134+'Пн 1 день нед 2'!Z134</f>
        <v>0</v>
      </c>
      <c r="G134" s="188">
        <f>'Сб День 6 Нед 2'!AD134+'Пт День 5 Нед 2'!Y134+'Чт День 4 Нед 2'!Y134+'Ср День 3 Нед 2'!Z134+'Вт День 2 Нед 2'!Y134+'Пн 1 день нед 2'!AD134</f>
        <v>0</v>
      </c>
      <c r="H134" s="38">
        <f>'Сб День 6 Нед 2'!AH134+'Пт День 5 Нед 2'!AC134+'Чт День 4 Нед 2'!AC134+'Ср День 3 Нед 2'!AD134+'Вт День 2 Нед 2'!AC134+'Пн 1 день нед 2'!AH134</f>
        <v>0</v>
      </c>
      <c r="I134" s="175">
        <f t="shared" si="1"/>
        <v>0</v>
      </c>
    </row>
    <row r="135" spans="1:9" ht="15" customHeight="1" x14ac:dyDescent="0.25">
      <c r="A135" s="65">
        <v>113</v>
      </c>
      <c r="B135" s="50" t="s">
        <v>98</v>
      </c>
      <c r="C135" s="57" t="s">
        <v>12</v>
      </c>
      <c r="D135" s="188">
        <f>'Сб День 6 Нед 2'!L135+'Пт День 5 Нед 2'!I135+'Чт День 4 Нед 2'!I135+'Ср День 3 Нед 2'!J135+'Вт День 2 Нед 2'!I135+'Пн 1 день нед 2'!L135</f>
        <v>0</v>
      </c>
      <c r="E135" s="188">
        <f>'Сб День 6 Нед 2'!W135+'Пт День 5 Нед 2'!R135+'Чт День 4 Нед 2'!R135+'Ср День 3 Нед 2'!S135+'Вт День 2 Нед 2'!R135+'Пн 1 день нед 2'!W135</f>
        <v>0</v>
      </c>
      <c r="F135" s="188">
        <f>'Сб День 6 Нед 2'!Z135+'Пт День 5 Нед 2'!U135+'Чт День 4 Нед 2'!U135+'Ср День 3 Нед 2'!V135+'Вт День 2 Нед 2'!U135+'Пн 1 день нед 2'!Z135</f>
        <v>0</v>
      </c>
      <c r="G135" s="188">
        <f>'Сб День 6 Нед 2'!AD135+'Пт День 5 Нед 2'!Y135+'Чт День 4 Нед 2'!Y135+'Ср День 3 Нед 2'!Z135+'Вт День 2 Нед 2'!Y135+'Пн 1 день нед 2'!AD135</f>
        <v>0</v>
      </c>
      <c r="H135" s="38">
        <f>'Сб День 6 Нед 2'!AH135+'Пт День 5 Нед 2'!AC135+'Чт День 4 Нед 2'!AC135+'Ср День 3 Нед 2'!AD135+'Вт День 2 Нед 2'!AC135+'Пн 1 день нед 2'!AH135</f>
        <v>0</v>
      </c>
      <c r="I135" s="175">
        <f t="shared" si="1"/>
        <v>0</v>
      </c>
    </row>
    <row r="136" spans="1:9" ht="15" customHeight="1" x14ac:dyDescent="0.25">
      <c r="A136" s="65">
        <v>114</v>
      </c>
      <c r="B136" s="50" t="s">
        <v>99</v>
      </c>
      <c r="C136" s="57" t="s">
        <v>12</v>
      </c>
      <c r="D136" s="188">
        <f>'Сб День 6 Нед 2'!L136+'Пт День 5 Нед 2'!I136+'Чт День 4 Нед 2'!I136+'Ср День 3 Нед 2'!J136+'Вт День 2 Нед 2'!I136+'Пн 1 день нед 2'!L136</f>
        <v>0</v>
      </c>
      <c r="E136" s="188">
        <f>'Сб День 6 Нед 2'!W136+'Пт День 5 Нед 2'!R136+'Чт День 4 Нед 2'!R136+'Ср День 3 Нед 2'!S136+'Вт День 2 Нед 2'!R136+'Пн 1 день нед 2'!W136</f>
        <v>0</v>
      </c>
      <c r="F136" s="188">
        <f>'Сб День 6 Нед 2'!Z136+'Пт День 5 Нед 2'!U136+'Чт День 4 Нед 2'!U136+'Ср День 3 Нед 2'!V136+'Вт День 2 Нед 2'!U136+'Пн 1 день нед 2'!Z136</f>
        <v>0</v>
      </c>
      <c r="G136" s="188">
        <f>'Сб День 6 Нед 2'!AD136+'Пт День 5 Нед 2'!Y136+'Чт День 4 Нед 2'!Y136+'Ср День 3 Нед 2'!Z136+'Вт День 2 Нед 2'!Y136+'Пн 1 день нед 2'!AD136</f>
        <v>0</v>
      </c>
      <c r="H136" s="38">
        <f>'Сб День 6 Нед 2'!AH136+'Пт День 5 Нед 2'!AC136+'Чт День 4 Нед 2'!AC136+'Ср День 3 Нед 2'!AD136+'Вт День 2 Нед 2'!AC136+'Пн 1 день нед 2'!AH136</f>
        <v>0</v>
      </c>
      <c r="I136" s="175">
        <f t="shared" ref="I136:I148" si="2">D136+E136+F136+G136+H136</f>
        <v>0</v>
      </c>
    </row>
    <row r="137" spans="1:9" ht="15" customHeight="1" x14ac:dyDescent="0.25">
      <c r="A137" s="45"/>
      <c r="B137" s="57" t="s">
        <v>100</v>
      </c>
      <c r="C137" s="35"/>
      <c r="D137" s="188"/>
      <c r="E137" s="188"/>
      <c r="F137" s="188"/>
      <c r="G137" s="188"/>
      <c r="H137" s="38"/>
      <c r="I137" s="175"/>
    </row>
    <row r="138" spans="1:9" ht="15" customHeight="1" x14ac:dyDescent="0.25">
      <c r="A138" s="428">
        <v>115</v>
      </c>
      <c r="B138" s="427" t="s">
        <v>299</v>
      </c>
      <c r="C138" s="426" t="s">
        <v>82</v>
      </c>
      <c r="D138" s="188">
        <f>'Сб День 6 Нед 2'!L138+'Пт День 5 Нед 2'!I138+'Чт День 4 Нед 2'!I138+'Ср День 3 Нед 2'!J138+'Вт День 2 Нед 2'!I138+'Пн 1 день нед 2'!L138</f>
        <v>0</v>
      </c>
      <c r="E138" s="188">
        <f>'Сб День 6 Нед 2'!W138+'Пт День 5 Нед 2'!R138+'Чт День 4 Нед 2'!R138+'Ср День 3 Нед 2'!S138+'Вт День 2 Нед 2'!R138+'Пн 1 день нед 2'!W138</f>
        <v>0</v>
      </c>
      <c r="F138" s="188">
        <f>'Сб День 6 Нед 2'!Z138+'Пт День 5 Нед 2'!U138+'Чт День 4 Нед 2'!U138+'Ср День 3 Нед 2'!V138+'Вт День 2 Нед 2'!U138+'Пн 1 день нед 2'!Z138</f>
        <v>0</v>
      </c>
      <c r="G138" s="188">
        <f>'Сб День 6 Нед 2'!AD138+'Пт День 5 Нед 2'!Y138+'Чт День 4 Нед 2'!Y138+'Ср День 3 Нед 2'!Z138+'Вт День 2 Нед 2'!Y138+'Пн 1 день нед 2'!AD138</f>
        <v>0</v>
      </c>
      <c r="H138" s="38">
        <f>'Сб День 6 Нед 2'!AH138+'Пт День 5 Нед 2'!AC138+'Чт День 4 Нед 2'!AC138+'Ср День 3 Нед 2'!AD138+'Вт День 2 Нед 2'!AC138+'Пн 1 день нед 2'!AH138</f>
        <v>0</v>
      </c>
      <c r="I138" s="175">
        <f t="shared" si="2"/>
        <v>0</v>
      </c>
    </row>
    <row r="139" spans="1:9" x14ac:dyDescent="0.25">
      <c r="A139" s="245">
        <v>116</v>
      </c>
      <c r="B139" s="261" t="s">
        <v>86</v>
      </c>
      <c r="C139" s="61" t="s">
        <v>12</v>
      </c>
      <c r="D139" s="188">
        <f>'Сб День 6 Нед 2'!L139+'Пт День 5 Нед 2'!I139+'Чт День 4 Нед 2'!I139+'Ср День 3 Нед 2'!J139+'Вт День 2 Нед 2'!I139+'Пн 1 день нед 2'!L139</f>
        <v>0</v>
      </c>
      <c r="E139" s="188">
        <f>'Сб День 6 Нед 2'!W139+'Пт День 5 Нед 2'!R139+'Чт День 4 Нед 2'!R139+'Ср День 3 Нед 2'!S139+'Вт День 2 Нед 2'!R139+'Пн 1 день нед 2'!W139</f>
        <v>0</v>
      </c>
      <c r="F139" s="188">
        <f>'Сб День 6 Нед 2'!Z139+'Пт День 5 Нед 2'!U139+'Чт День 4 Нед 2'!U139+'Ср День 3 Нед 2'!V139+'Вт День 2 Нед 2'!U139+'Пн 1 день нед 2'!Z139</f>
        <v>0</v>
      </c>
      <c r="G139" s="188">
        <f>'Сб День 6 Нед 2'!AD139+'Пт День 5 Нед 2'!Y139+'Чт День 4 Нед 2'!Y139+'Ср День 3 Нед 2'!Z139+'Вт День 2 Нед 2'!Y139+'Пн 1 день нед 2'!AD139</f>
        <v>0</v>
      </c>
      <c r="H139" s="38">
        <f>'Сб День 6 Нед 2'!AH139+'Пт День 5 Нед 2'!AC139+'Чт День 4 Нед 2'!AC139+'Ср День 3 Нед 2'!AD139+'Вт День 2 Нед 2'!AC139+'Пн 1 день нед 2'!AH139</f>
        <v>0</v>
      </c>
      <c r="I139" s="175">
        <f t="shared" si="2"/>
        <v>0</v>
      </c>
    </row>
    <row r="140" spans="1:9" ht="15" customHeight="1" x14ac:dyDescent="0.25">
      <c r="A140" s="428">
        <v>117</v>
      </c>
      <c r="B140" s="262" t="s">
        <v>239</v>
      </c>
      <c r="C140" s="63" t="s">
        <v>82</v>
      </c>
      <c r="D140" s="188">
        <f>'Сб День 6 Нед 2'!L140+'Пт День 5 Нед 2'!I140+'Чт День 4 Нед 2'!I140+'Ср День 3 Нед 2'!J140+'Вт День 2 Нед 2'!I140+'Пн 1 день нед 2'!L140</f>
        <v>0</v>
      </c>
      <c r="E140" s="188">
        <f>'Сб День 6 Нед 2'!W140+'Пт День 5 Нед 2'!R140+'Чт День 4 Нед 2'!R140+'Ср День 3 Нед 2'!S140+'Вт День 2 Нед 2'!R140+'Пн 1 день нед 2'!W140</f>
        <v>0</v>
      </c>
      <c r="F140" s="188">
        <f>'Сб День 6 Нед 2'!Z140+'Пт День 5 Нед 2'!U140+'Чт День 4 Нед 2'!U140+'Ср День 3 Нед 2'!V140+'Вт День 2 Нед 2'!U140+'Пн 1 день нед 2'!Z140</f>
        <v>0</v>
      </c>
      <c r="G140" s="188">
        <f>'Сб День 6 Нед 2'!AD140+'Пт День 5 Нед 2'!Y140+'Чт День 4 Нед 2'!Y140+'Ср День 3 Нед 2'!Z140+'Вт День 2 Нед 2'!Y140+'Пн 1 день нед 2'!AD140</f>
        <v>0</v>
      </c>
      <c r="H140" s="38">
        <f>'Сб День 6 Нед 2'!AH140+'Пт День 5 Нед 2'!AC140+'Чт День 4 Нед 2'!AC140+'Ср День 3 Нед 2'!AD140+'Вт День 2 Нед 2'!AC140+'Пн 1 день нед 2'!AH140</f>
        <v>0</v>
      </c>
      <c r="I140" s="175">
        <f t="shared" si="2"/>
        <v>0</v>
      </c>
    </row>
    <row r="141" spans="1:9" ht="15.75" customHeight="1" x14ac:dyDescent="0.25">
      <c r="A141" s="245">
        <v>118</v>
      </c>
      <c r="B141" s="261" t="s">
        <v>231</v>
      </c>
      <c r="C141" s="61" t="s">
        <v>12</v>
      </c>
      <c r="D141" s="188">
        <f>'Сб День 6 Нед 2'!L141+'Пт День 5 Нед 2'!I141+'Чт День 4 Нед 2'!I141+'Ср День 3 Нед 2'!J141+'Вт День 2 Нед 2'!I141+'Пн 1 день нед 2'!L141</f>
        <v>0</v>
      </c>
      <c r="E141" s="188">
        <f>'Сб День 6 Нед 2'!W141+'Пт День 5 Нед 2'!R141+'Чт День 4 Нед 2'!R141+'Ср День 3 Нед 2'!S141+'Вт День 2 Нед 2'!R141+'Пн 1 день нед 2'!W141</f>
        <v>0</v>
      </c>
      <c r="F141" s="188">
        <f>'Сб День 6 Нед 2'!Z141+'Пт День 5 Нед 2'!U141+'Чт День 4 Нед 2'!U141+'Ср День 3 Нед 2'!V141+'Вт День 2 Нед 2'!U141+'Пн 1 день нед 2'!Z141</f>
        <v>0</v>
      </c>
      <c r="G141" s="188">
        <f>'Сб День 6 Нед 2'!AD141+'Пт День 5 Нед 2'!Y141+'Чт День 4 Нед 2'!Y141+'Ср День 3 Нед 2'!Z141+'Вт День 2 Нед 2'!Y141+'Пн 1 день нед 2'!AD141</f>
        <v>0</v>
      </c>
      <c r="H141" s="38">
        <f>'Сб День 6 Нед 2'!AH141+'Пт День 5 Нед 2'!AC141+'Чт День 4 Нед 2'!AC141+'Ср День 3 Нед 2'!AD141+'Вт День 2 Нед 2'!AC141+'Пн 1 день нед 2'!AH141</f>
        <v>0</v>
      </c>
      <c r="I141" s="175">
        <f t="shared" si="2"/>
        <v>0</v>
      </c>
    </row>
    <row r="142" spans="1:9" ht="15.75" customHeight="1" x14ac:dyDescent="0.25">
      <c r="A142" s="428">
        <v>119</v>
      </c>
      <c r="B142" s="261" t="s">
        <v>212</v>
      </c>
      <c r="C142" s="61" t="s">
        <v>12</v>
      </c>
      <c r="D142" s="188">
        <f>'Сб День 6 Нед 2'!L142+'Пт День 5 Нед 2'!I142+'Чт День 4 Нед 2'!I142+'Ср День 3 Нед 2'!J142+'Вт День 2 Нед 2'!I142+'Пн 1 день нед 2'!L142</f>
        <v>0</v>
      </c>
      <c r="E142" s="188">
        <f>'Сб День 6 Нед 2'!W142+'Пт День 5 Нед 2'!R142+'Чт День 4 Нед 2'!R142+'Ср День 3 Нед 2'!S142+'Вт День 2 Нед 2'!R142+'Пн 1 день нед 2'!W142</f>
        <v>0</v>
      </c>
      <c r="F142" s="188">
        <f>'Сб День 6 Нед 2'!Z142+'Пт День 5 Нед 2'!U142+'Чт День 4 Нед 2'!U142+'Ср День 3 Нед 2'!V142+'Вт День 2 Нед 2'!U142+'Пн 1 день нед 2'!Z142</f>
        <v>0</v>
      </c>
      <c r="G142" s="188">
        <f>'Сб День 6 Нед 2'!AD142+'Пт День 5 Нед 2'!Y142+'Чт День 4 Нед 2'!Y142+'Ср День 3 Нед 2'!Z142+'Вт День 2 Нед 2'!Y142+'Пн 1 день нед 2'!AD142</f>
        <v>0</v>
      </c>
      <c r="H142" s="38">
        <f>'Сб День 6 Нед 2'!AH142+'Пт День 5 Нед 2'!AC142+'Чт День 4 Нед 2'!AC142+'Ср День 3 Нед 2'!AD142+'Вт День 2 Нед 2'!AC142+'Пн 1 день нед 2'!AH142</f>
        <v>0</v>
      </c>
      <c r="I142" s="175">
        <f t="shared" si="2"/>
        <v>0</v>
      </c>
    </row>
    <row r="143" spans="1:9" ht="15" customHeight="1" x14ac:dyDescent="0.25">
      <c r="A143" s="245">
        <v>120</v>
      </c>
      <c r="B143" s="22" t="s">
        <v>19</v>
      </c>
      <c r="C143" s="23" t="s">
        <v>12</v>
      </c>
      <c r="D143" s="188">
        <f>'Сб День 6 Нед 2'!L143+'Пт День 5 Нед 2'!I143+'Чт День 4 Нед 2'!I143+'Ср День 3 Нед 2'!J143+'Вт День 2 Нед 2'!I143+'Пн 1 день нед 2'!L143</f>
        <v>0</v>
      </c>
      <c r="E143" s="188">
        <f>'Сб День 6 Нед 2'!W143+'Пт День 5 Нед 2'!R143+'Чт День 4 Нед 2'!R143+'Ср День 3 Нед 2'!S143+'Вт День 2 Нед 2'!R143+'Пн 1 день нед 2'!W143</f>
        <v>0</v>
      </c>
      <c r="F143" s="188">
        <f>'Сб День 6 Нед 2'!Z143+'Пт День 5 Нед 2'!U143+'Чт День 4 Нед 2'!U143+'Ср День 3 Нед 2'!V143+'Вт День 2 Нед 2'!U143+'Пн 1 день нед 2'!Z143</f>
        <v>0</v>
      </c>
      <c r="G143" s="188">
        <f>'Сб День 6 Нед 2'!AD143+'Пт День 5 Нед 2'!Y143+'Чт День 4 Нед 2'!Y143+'Ср День 3 Нед 2'!Z143+'Вт День 2 Нед 2'!Y143+'Пн 1 день нед 2'!AD143</f>
        <v>0</v>
      </c>
      <c r="H143" s="38">
        <f>'Сб День 6 Нед 2'!AH143+'Пт День 5 Нед 2'!AC143+'Чт День 4 Нед 2'!AC143+'Ср День 3 Нед 2'!AD143+'Вт День 2 Нед 2'!AC143+'Пн 1 день нед 2'!AH143</f>
        <v>0</v>
      </c>
      <c r="I143" s="175">
        <f t="shared" si="2"/>
        <v>0</v>
      </c>
    </row>
    <row r="144" spans="1:9" ht="24.75" customHeight="1" x14ac:dyDescent="0.25">
      <c r="A144" s="428">
        <v>121</v>
      </c>
      <c r="B144" s="261" t="s">
        <v>233</v>
      </c>
      <c r="C144" s="61" t="s">
        <v>82</v>
      </c>
      <c r="D144" s="188">
        <f>'Сб День 6 Нед 2'!L144+'Пт День 5 Нед 2'!I144+'Чт День 4 Нед 2'!I144+'Ср День 3 Нед 2'!J144+'Вт День 2 Нед 2'!I144+'Пн 1 день нед 2'!L144</f>
        <v>0</v>
      </c>
      <c r="E144" s="188">
        <f>'Сб День 6 Нед 2'!W144+'Пт День 5 Нед 2'!R144+'Чт День 4 Нед 2'!R144+'Ср День 3 Нед 2'!S144+'Вт День 2 Нед 2'!R144+'Пн 1 день нед 2'!W144</f>
        <v>0</v>
      </c>
      <c r="F144" s="188">
        <f>'Сб День 6 Нед 2'!Z144+'Пт День 5 Нед 2'!U144+'Чт День 4 Нед 2'!U144+'Ср День 3 Нед 2'!V144+'Вт День 2 Нед 2'!U144+'Пн 1 день нед 2'!Z144</f>
        <v>0</v>
      </c>
      <c r="G144" s="188">
        <f>'Сб День 6 Нед 2'!AD144+'Пт День 5 Нед 2'!Y144+'Чт День 4 Нед 2'!Y144+'Ср День 3 Нед 2'!Z144+'Вт День 2 Нед 2'!Y144+'Пн 1 день нед 2'!AD144</f>
        <v>0</v>
      </c>
      <c r="H144" s="38">
        <f>'Сб День 6 Нед 2'!AH144+'Пт День 5 Нед 2'!AC144+'Чт День 4 Нед 2'!AC144+'Ср День 3 Нед 2'!AD144+'Вт День 2 Нед 2'!AC144+'Пн 1 день нед 2'!AH144</f>
        <v>0</v>
      </c>
      <c r="I144" s="175">
        <f t="shared" si="2"/>
        <v>0</v>
      </c>
    </row>
    <row r="145" spans="1:9" ht="15" customHeight="1" x14ac:dyDescent="0.25">
      <c r="A145" s="245">
        <v>122</v>
      </c>
      <c r="B145" s="261" t="s">
        <v>234</v>
      </c>
      <c r="C145" s="61" t="s">
        <v>82</v>
      </c>
      <c r="D145" s="188">
        <f>'Сб День 6 Нед 2'!L145+'Пт День 5 Нед 2'!I145+'Чт День 4 Нед 2'!I145+'Ср День 3 Нед 2'!J145+'Вт День 2 Нед 2'!I145+'Пн 1 день нед 2'!L145</f>
        <v>0</v>
      </c>
      <c r="E145" s="188">
        <f>'Сб День 6 Нед 2'!W145+'Пт День 5 Нед 2'!R145+'Чт День 4 Нед 2'!R145+'Ср День 3 Нед 2'!S145+'Вт День 2 Нед 2'!R145+'Пн 1 день нед 2'!W145</f>
        <v>0</v>
      </c>
      <c r="F145" s="188">
        <f>'Сб День 6 Нед 2'!Z145+'Пт День 5 Нед 2'!U145+'Чт День 4 Нед 2'!U145+'Ср День 3 Нед 2'!V145+'Вт День 2 Нед 2'!U145+'Пн 1 день нед 2'!Z145</f>
        <v>0</v>
      </c>
      <c r="G145" s="188">
        <f>'Сб День 6 Нед 2'!AD145+'Пт День 5 Нед 2'!Y145+'Чт День 4 Нед 2'!Y145+'Ср День 3 Нед 2'!Z145+'Вт День 2 Нед 2'!Y145+'Пн 1 день нед 2'!AD145</f>
        <v>0</v>
      </c>
      <c r="H145" s="38">
        <f>'Сб День 6 Нед 2'!AH145+'Пт День 5 Нед 2'!AC145+'Чт День 4 Нед 2'!AC145+'Ср День 3 Нед 2'!AD145+'Вт День 2 Нед 2'!AC145+'Пн 1 день нед 2'!AH145</f>
        <v>0</v>
      </c>
      <c r="I145" s="175">
        <f t="shared" si="2"/>
        <v>0</v>
      </c>
    </row>
    <row r="146" spans="1:9" ht="15.75" customHeight="1" x14ac:dyDescent="0.25">
      <c r="A146" s="428">
        <v>123</v>
      </c>
      <c r="B146" s="261" t="s">
        <v>241</v>
      </c>
      <c r="C146" s="61" t="s">
        <v>82</v>
      </c>
      <c r="D146" s="188">
        <f>'Сб День 6 Нед 2'!L146+'Пт День 5 Нед 2'!I146+'Чт День 4 Нед 2'!I146+'Ср День 3 Нед 2'!J146+'Вт День 2 Нед 2'!I146+'Пн 1 день нед 2'!L146</f>
        <v>0</v>
      </c>
      <c r="E146" s="188">
        <f>'Сб День 6 Нед 2'!W146+'Пт День 5 Нед 2'!R146+'Чт День 4 Нед 2'!R146+'Ср День 3 Нед 2'!S146+'Вт День 2 Нед 2'!R146+'Пн 1 день нед 2'!W146</f>
        <v>0</v>
      </c>
      <c r="F146" s="188">
        <f>'Сб День 6 Нед 2'!Z146+'Пт День 5 Нед 2'!U146+'Чт День 4 Нед 2'!U146+'Ср День 3 Нед 2'!V146+'Вт День 2 Нед 2'!U146+'Пн 1 день нед 2'!Z146</f>
        <v>0</v>
      </c>
      <c r="G146" s="188">
        <f>'Сб День 6 Нед 2'!AD146+'Пт День 5 Нед 2'!Y146+'Чт День 4 Нед 2'!Y146+'Ср День 3 Нед 2'!Z146+'Вт День 2 Нед 2'!Y146+'Пн 1 день нед 2'!AD146</f>
        <v>0</v>
      </c>
      <c r="H146" s="38">
        <f>'Сб День 6 Нед 2'!AH146+'Пт День 5 Нед 2'!AC146+'Чт День 4 Нед 2'!AC146+'Ср День 3 Нед 2'!AD146+'Вт День 2 Нед 2'!AC146+'Пн 1 день нед 2'!AH146</f>
        <v>0</v>
      </c>
      <c r="I146" s="175">
        <f t="shared" si="2"/>
        <v>0</v>
      </c>
    </row>
    <row r="147" spans="1:9" ht="21" customHeight="1" x14ac:dyDescent="0.25">
      <c r="A147" s="245">
        <v>124</v>
      </c>
      <c r="B147" s="261" t="s">
        <v>235</v>
      </c>
      <c r="C147" s="61" t="s">
        <v>82</v>
      </c>
      <c r="D147" s="188">
        <f>'Сб День 6 Нед 2'!L147+'Пт День 5 Нед 2'!I147+'Чт День 4 Нед 2'!I147+'Ср День 3 Нед 2'!J147+'Вт День 2 Нед 2'!I147+'Пн 1 день нед 2'!L147</f>
        <v>0</v>
      </c>
      <c r="E147" s="188">
        <f>'Сб День 6 Нед 2'!W147+'Пт День 5 Нед 2'!R147+'Чт День 4 Нед 2'!R147+'Ср День 3 Нед 2'!S147+'Вт День 2 Нед 2'!R147+'Пн 1 день нед 2'!W147</f>
        <v>0</v>
      </c>
      <c r="F147" s="188">
        <f>'Сб День 6 Нед 2'!Z147+'Пт День 5 Нед 2'!U147+'Чт День 4 Нед 2'!U147+'Ср День 3 Нед 2'!V147+'Вт День 2 Нед 2'!U147+'Пн 1 день нед 2'!Z147</f>
        <v>0</v>
      </c>
      <c r="G147" s="188">
        <f>'Сб День 6 Нед 2'!AD147+'Пт День 5 Нед 2'!Y147+'Чт День 4 Нед 2'!Y147+'Ср День 3 Нед 2'!Z147+'Вт День 2 Нед 2'!Y147+'Пн 1 день нед 2'!AD147</f>
        <v>0</v>
      </c>
      <c r="H147" s="38">
        <f>'Сб День 6 Нед 2'!AH147+'Пт День 5 Нед 2'!AC147+'Чт День 4 Нед 2'!AC147+'Ср День 3 Нед 2'!AD147+'Вт День 2 Нед 2'!AC147+'Пн 1 день нед 2'!AH147</f>
        <v>0</v>
      </c>
      <c r="I147" s="175">
        <f t="shared" si="2"/>
        <v>0</v>
      </c>
    </row>
    <row r="148" spans="1:9" ht="15" customHeight="1" x14ac:dyDescent="0.25">
      <c r="A148" s="428">
        <v>125</v>
      </c>
      <c r="B148" s="261" t="s">
        <v>211</v>
      </c>
      <c r="C148" s="61" t="s">
        <v>82</v>
      </c>
      <c r="D148" s="188">
        <f>'Сб День 6 Нед 2'!L148+'Пт День 5 Нед 2'!I148+'Чт День 4 Нед 2'!I148+'Ср День 3 Нед 2'!J148+'Вт День 2 Нед 2'!I148+'Пн 1 день нед 2'!L148</f>
        <v>0</v>
      </c>
      <c r="E148" s="188">
        <f>'Сб День 6 Нед 2'!W148+'Пт День 5 Нед 2'!R148+'Чт День 4 Нед 2'!R148+'Ср День 3 Нед 2'!S148+'Вт День 2 Нед 2'!R148+'Пн 1 день нед 2'!W148</f>
        <v>0</v>
      </c>
      <c r="F148" s="188">
        <f>'Сб День 6 Нед 2'!Z148+'Пт День 5 Нед 2'!U148+'Чт День 4 Нед 2'!U148+'Ср День 3 Нед 2'!V148+'Вт День 2 Нед 2'!U148+'Пн 1 день нед 2'!Z148</f>
        <v>0</v>
      </c>
      <c r="G148" s="188">
        <f>'Сб День 6 Нед 2'!AD148+'Пт День 5 Нед 2'!Y148+'Чт День 4 Нед 2'!Y148+'Ср День 3 Нед 2'!Z148+'Вт День 2 Нед 2'!Y148+'Пн 1 день нед 2'!AD148</f>
        <v>0</v>
      </c>
      <c r="H148" s="38">
        <f>'Сб День 6 Нед 2'!AH148+'Пт День 5 Нед 2'!AC148+'Чт День 4 Нед 2'!AC148+'Ср День 3 Нед 2'!AD148+'Вт День 2 Нед 2'!AC148+'Пн 1 день нед 2'!AH148</f>
        <v>0</v>
      </c>
      <c r="I148" s="175">
        <f t="shared" si="2"/>
        <v>0</v>
      </c>
    </row>
    <row r="149" spans="1:9" x14ac:dyDescent="0.25">
      <c r="D149" s="157"/>
      <c r="E149" s="157"/>
      <c r="F149" s="157"/>
      <c r="G149" s="157"/>
      <c r="H149" s="157"/>
      <c r="I149" s="173"/>
    </row>
  </sheetData>
  <mergeCells count="7">
    <mergeCell ref="I2:I3"/>
    <mergeCell ref="E2:E3"/>
    <mergeCell ref="A1:H1"/>
    <mergeCell ref="D2:D3"/>
    <mergeCell ref="F2:F3"/>
    <mergeCell ref="H2:H3"/>
    <mergeCell ref="G2:G3"/>
  </mergeCells>
  <pageMargins left="0.31496062992125984" right="0.31496062992125984" top="0.15748031496062992" bottom="0.15748031496062992" header="0.31496062992125984" footer="0.31496062992125984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tabSelected="1" zoomScale="90" zoomScaleNormal="90" workbookViewId="0">
      <pane xSplit="3" ySplit="4" topLeftCell="D41" activePane="bottomRight" state="frozen"/>
      <selection pane="topRight" activeCell="D1" sqref="D1"/>
      <selection pane="bottomLeft" activeCell="A5" sqref="A5"/>
      <selection pane="bottomRight" activeCell="H57" sqref="H57"/>
    </sheetView>
  </sheetViews>
  <sheetFormatPr defaultRowHeight="15" x14ac:dyDescent="0.25"/>
  <cols>
    <col min="1" max="1" width="5.140625" customWidth="1"/>
    <col min="2" max="2" width="22.85546875" style="298" customWidth="1"/>
    <col min="3" max="3" width="6.5703125" customWidth="1"/>
    <col min="4" max="5" width="11.28515625" style="9" customWidth="1"/>
    <col min="6" max="6" width="12.42578125" style="9" customWidth="1"/>
    <col min="7" max="7" width="11.7109375" style="9" hidden="1" customWidth="1"/>
    <col min="8" max="8" width="11.7109375" style="9" customWidth="1"/>
    <col min="9" max="9" width="13.28515625" customWidth="1"/>
    <col min="10" max="10" width="9.140625" style="157"/>
    <col min="11" max="11" width="9.140625" style="157" customWidth="1"/>
    <col min="12" max="15" width="9.140625" style="157"/>
  </cols>
  <sheetData>
    <row r="1" spans="1:10" ht="15.75" customHeight="1" x14ac:dyDescent="0.25">
      <c r="A1" s="548" t="s">
        <v>113</v>
      </c>
      <c r="B1" s="548"/>
      <c r="C1" s="548"/>
      <c r="D1" s="549"/>
      <c r="E1" s="549"/>
      <c r="F1" s="549"/>
      <c r="G1" s="549"/>
      <c r="H1" s="549"/>
      <c r="I1" s="129"/>
    </row>
    <row r="2" spans="1:10" ht="15" customHeight="1" x14ac:dyDescent="0.25">
      <c r="A2" s="69"/>
      <c r="B2" s="283"/>
      <c r="C2" s="70"/>
      <c r="D2" s="550" t="s">
        <v>297</v>
      </c>
      <c r="E2" s="553" t="s">
        <v>370</v>
      </c>
      <c r="F2" s="552" t="s">
        <v>371</v>
      </c>
      <c r="G2" s="519" t="s">
        <v>359</v>
      </c>
      <c r="H2" s="551" t="s">
        <v>377</v>
      </c>
      <c r="I2" s="547" t="s">
        <v>257</v>
      </c>
    </row>
    <row r="3" spans="1:10" ht="57.75" customHeight="1" x14ac:dyDescent="0.25">
      <c r="A3" s="71"/>
      <c r="B3" s="284" t="s">
        <v>139</v>
      </c>
      <c r="C3" s="73"/>
      <c r="D3" s="550"/>
      <c r="E3" s="553"/>
      <c r="F3" s="552"/>
      <c r="G3" s="498"/>
      <c r="H3" s="551"/>
      <c r="I3" s="547"/>
      <c r="J3" s="445"/>
    </row>
    <row r="4" spans="1:10" x14ac:dyDescent="0.25">
      <c r="A4" s="71"/>
      <c r="B4" s="285" t="s">
        <v>4</v>
      </c>
      <c r="C4" s="73"/>
      <c r="D4" s="301">
        <f>'Итого 6 дней 2 нед'!D4+'Итого за 1 нед'!D4</f>
        <v>12</v>
      </c>
      <c r="E4" s="301">
        <f>'Итого 6 дней 2 нед'!E4+'Итого за 1 нед'!E4</f>
        <v>10</v>
      </c>
      <c r="F4" s="301">
        <f>'Итого 6 дней 2 нед'!F4+'Итого за 1 нед'!F4</f>
        <v>12</v>
      </c>
      <c r="G4" s="301">
        <f>'Итого 6 дней 2 нед'!G4+'Итого за 1 нед'!G4</f>
        <v>0</v>
      </c>
      <c r="H4" s="301">
        <f>'Итого 6 дней 2 нед'!H4+'Итого за 1 нед'!H4</f>
        <v>12</v>
      </c>
      <c r="I4" s="165">
        <f>D4+E4+F4+G4+H4</f>
        <v>46</v>
      </c>
    </row>
    <row r="5" spans="1:10" x14ac:dyDescent="0.25">
      <c r="A5" s="74"/>
      <c r="B5" s="286" t="s">
        <v>5</v>
      </c>
      <c r="C5" s="75"/>
      <c r="D5" s="302"/>
      <c r="E5" s="302"/>
      <c r="F5" s="302"/>
      <c r="G5" s="302"/>
      <c r="H5" s="163"/>
      <c r="I5" s="174"/>
    </row>
    <row r="6" spans="1:10" x14ac:dyDescent="0.25">
      <c r="A6" s="71"/>
      <c r="B6" s="287" t="s">
        <v>197</v>
      </c>
      <c r="C6" s="76"/>
      <c r="D6" s="303"/>
      <c r="E6" s="303"/>
      <c r="F6" s="303"/>
      <c r="G6" s="303"/>
      <c r="H6" s="304"/>
      <c r="I6" s="174"/>
    </row>
    <row r="7" spans="1:10" ht="15" customHeight="1" x14ac:dyDescent="0.25">
      <c r="A7" s="81">
        <v>1</v>
      </c>
      <c r="B7" s="254" t="s">
        <v>11</v>
      </c>
      <c r="C7" s="131" t="s">
        <v>12</v>
      </c>
      <c r="D7" s="305">
        <f>'Итого 6 дней 2 нед'!D7+'Итого за 1 нед'!D7</f>
        <v>0</v>
      </c>
      <c r="E7" s="305">
        <f>'Итого 6 дней 2 нед'!E7+'Итого за 1 нед'!E7</f>
        <v>0</v>
      </c>
      <c r="F7" s="392">
        <f>'Итого 6 дней 2 нед'!F7+'Итого за 1 нед'!F7</f>
        <v>0</v>
      </c>
      <c r="G7" s="305">
        <f>'Итого 6 дней 2 нед'!G7+'Итого за 1 нед'!G7</f>
        <v>0</v>
      </c>
      <c r="H7" s="306">
        <f>'Итого 6 дней 2 нед'!H7+'Итого за 1 нед'!H7</f>
        <v>0</v>
      </c>
      <c r="I7" s="175">
        <f>D7+E7+F7+G7+H7</f>
        <v>0</v>
      </c>
    </row>
    <row r="8" spans="1:10" x14ac:dyDescent="0.25">
      <c r="A8" s="81">
        <v>2</v>
      </c>
      <c r="B8" s="288" t="s">
        <v>13</v>
      </c>
      <c r="C8" s="130" t="s">
        <v>12</v>
      </c>
      <c r="D8" s="305">
        <f>'Итого 6 дней 2 нед'!D8+'Итого за 1 нед'!D8</f>
        <v>0.26</v>
      </c>
      <c r="E8" s="305">
        <f>'Итого 6 дней 2 нед'!E8+'Итого за 1 нед'!E8</f>
        <v>0.23800000000000002</v>
      </c>
      <c r="F8" s="392">
        <f>'Итого 6 дней 2 нед'!F8+'Итого за 1 нед'!F8</f>
        <v>0</v>
      </c>
      <c r="G8" s="305">
        <f>'Итого 6 дней 2 нед'!G8+'Итого за 1 нед'!G8</f>
        <v>0</v>
      </c>
      <c r="H8" s="306">
        <f>'Итого 6 дней 2 нед'!H8+'Итого за 1 нед'!H8</f>
        <v>0</v>
      </c>
      <c r="I8" s="175">
        <f t="shared" ref="I8:I71" si="0">D8+E8+F8+G8+H8</f>
        <v>0.498</v>
      </c>
    </row>
    <row r="9" spans="1:10" x14ac:dyDescent="0.25">
      <c r="A9" s="81">
        <v>3</v>
      </c>
      <c r="B9" s="254" t="s">
        <v>146</v>
      </c>
      <c r="C9" s="131" t="s">
        <v>12</v>
      </c>
      <c r="D9" s="305">
        <f>'Итого 6 дней 2 нед'!D9+'Итого за 1 нед'!D9</f>
        <v>0.25</v>
      </c>
      <c r="E9" s="305">
        <f>'Итого 6 дней 2 нед'!E9+'Итого за 1 нед'!E9</f>
        <v>0.32500000000000001</v>
      </c>
      <c r="F9" s="392">
        <f>'Итого 6 дней 2 нед'!F9+'Итого за 1 нед'!F9</f>
        <v>0</v>
      </c>
      <c r="G9" s="305">
        <f>'Итого 6 дней 2 нед'!G9+'Итого за 1 нед'!G9</f>
        <v>0</v>
      </c>
      <c r="H9" s="306">
        <f>'Итого 6 дней 2 нед'!H9+'Итого за 1 нед'!H9</f>
        <v>0.36</v>
      </c>
      <c r="I9" s="175">
        <f t="shared" si="0"/>
        <v>0.93499999999999994</v>
      </c>
    </row>
    <row r="10" spans="1:10" x14ac:dyDescent="0.25">
      <c r="A10" s="81">
        <v>4</v>
      </c>
      <c r="B10" s="255" t="s">
        <v>185</v>
      </c>
      <c r="C10" s="131" t="s">
        <v>12</v>
      </c>
      <c r="D10" s="305">
        <f>'Итого 6 дней 2 нед'!D10+'Итого за 1 нед'!D10</f>
        <v>0</v>
      </c>
      <c r="E10" s="305">
        <f>'Итого 6 дней 2 нед'!E10+'Итого за 1 нед'!E10</f>
        <v>0</v>
      </c>
      <c r="F10" s="392">
        <f>'Итого 6 дней 2 нед'!F10+'Итого за 1 нед'!F10</f>
        <v>2</v>
      </c>
      <c r="G10" s="305">
        <f>'Итого 6 дней 2 нед'!G10+'Итого за 1 нед'!G10</f>
        <v>0</v>
      </c>
      <c r="H10" s="306">
        <f>'Итого 6 дней 2 нед'!H10+'Итого за 1 нед'!H10</f>
        <v>0</v>
      </c>
      <c r="I10" s="175">
        <f t="shared" si="0"/>
        <v>2</v>
      </c>
    </row>
    <row r="11" spans="1:10" x14ac:dyDescent="0.25">
      <c r="A11" s="139"/>
      <c r="B11" s="287" t="s">
        <v>186</v>
      </c>
      <c r="C11" s="388"/>
      <c r="D11" s="305"/>
      <c r="E11" s="305"/>
      <c r="F11" s="392"/>
      <c r="G11" s="389"/>
      <c r="H11" s="306"/>
      <c r="I11" s="175"/>
    </row>
    <row r="12" spans="1:10" x14ac:dyDescent="0.25">
      <c r="A12" s="81">
        <v>5</v>
      </c>
      <c r="B12" s="254" t="s">
        <v>44</v>
      </c>
      <c r="C12" s="131" t="s">
        <v>12</v>
      </c>
      <c r="D12" s="305">
        <f>'Итого 6 дней 2 нед'!D12+'Итого за 1 нед'!D12</f>
        <v>0.38939999999999997</v>
      </c>
      <c r="E12" s="305">
        <f>'Итого 6 дней 2 нед'!E12+'Итого за 1 нед'!E12</f>
        <v>0.31210000000000004</v>
      </c>
      <c r="F12" s="392">
        <f>'Итого 6 дней 2 нед'!F12+'Итого за 1 нед'!F12</f>
        <v>0</v>
      </c>
      <c r="G12" s="305">
        <f>'Итого 6 дней 2 нед'!G12+'Итого за 1 нед'!G12</f>
        <v>0</v>
      </c>
      <c r="H12" s="306">
        <f>'Итого 6 дней 2 нед'!H12+'Итого за 1 нед'!H12</f>
        <v>0</v>
      </c>
      <c r="I12" s="175">
        <f t="shared" si="0"/>
        <v>0.70150000000000001</v>
      </c>
    </row>
    <row r="13" spans="1:10" ht="15" customHeight="1" x14ac:dyDescent="0.25">
      <c r="A13" s="81">
        <v>6</v>
      </c>
      <c r="B13" s="254" t="s">
        <v>49</v>
      </c>
      <c r="C13" s="131" t="s">
        <v>12</v>
      </c>
      <c r="D13" s="305">
        <f>'Итого 6 дней 2 нед'!D13+'Итого за 1 нед'!D13</f>
        <v>0</v>
      </c>
      <c r="E13" s="305">
        <f>'Итого 6 дней 2 нед'!E13+'Итого за 1 нед'!E13</f>
        <v>0</v>
      </c>
      <c r="F13" s="392">
        <f>'Итого 6 дней 2 нед'!F13+'Итого за 1 нед'!F13</f>
        <v>0</v>
      </c>
      <c r="G13" s="305">
        <f>'Итого 6 дней 2 нед'!G13+'Итого за 1 нед'!G13</f>
        <v>0</v>
      </c>
      <c r="H13" s="306">
        <f>'Итого 6 дней 2 нед'!H13+'Итого за 1 нед'!H13</f>
        <v>0</v>
      </c>
      <c r="I13" s="175">
        <f t="shared" si="0"/>
        <v>0</v>
      </c>
    </row>
    <row r="14" spans="1:10" x14ac:dyDescent="0.25">
      <c r="A14" s="81">
        <v>7</v>
      </c>
      <c r="B14" s="254" t="s">
        <v>50</v>
      </c>
      <c r="C14" s="131" t="s">
        <v>12</v>
      </c>
      <c r="D14" s="305">
        <f>'Итого 6 дней 2 нед'!D14+'Итого за 1 нед'!D14</f>
        <v>3.2669999999999998E-2</v>
      </c>
      <c r="E14" s="305">
        <f>'Итого 6 дней 2 нед'!E14+'Итого за 1 нед'!E14</f>
        <v>3.2669999999999998E-2</v>
      </c>
      <c r="F14" s="392">
        <f>'Итого 6 дней 2 нед'!F14+'Итого за 1 нед'!F14</f>
        <v>0</v>
      </c>
      <c r="G14" s="305">
        <f>'Итого 6 дней 2 нед'!G14+'Итого за 1 нед'!G14</f>
        <v>0</v>
      </c>
      <c r="H14" s="306">
        <f>'Итого 6 дней 2 нед'!H14+'Итого за 1 нед'!H14</f>
        <v>0.05</v>
      </c>
      <c r="I14" s="175">
        <f t="shared" si="0"/>
        <v>0.11534</v>
      </c>
    </row>
    <row r="15" spans="1:10" ht="15" customHeight="1" x14ac:dyDescent="0.25">
      <c r="A15" s="81">
        <v>8</v>
      </c>
      <c r="B15" s="254" t="s">
        <v>48</v>
      </c>
      <c r="C15" s="131" t="s">
        <v>12</v>
      </c>
      <c r="D15" s="305">
        <f>'Итого 6 дней 2 нед'!D15+'Итого за 1 нед'!D15</f>
        <v>0</v>
      </c>
      <c r="E15" s="305">
        <f>'Итого 6 дней 2 нед'!E15+'Итого за 1 нед'!E15</f>
        <v>0</v>
      </c>
      <c r="F15" s="392">
        <f>'Итого 6 дней 2 нед'!F15+'Итого за 1 нед'!F15</f>
        <v>0</v>
      </c>
      <c r="G15" s="305">
        <f>'Итого 6 дней 2 нед'!G15+'Итого за 1 нед'!G15</f>
        <v>0</v>
      </c>
      <c r="H15" s="306">
        <f>'Итого 6 дней 2 нед'!H15+'Итого за 1 нед'!H15</f>
        <v>0</v>
      </c>
      <c r="I15" s="175">
        <f t="shared" si="0"/>
        <v>0</v>
      </c>
    </row>
    <row r="16" spans="1:10" ht="15" customHeight="1" x14ac:dyDescent="0.25">
      <c r="A16" s="81">
        <v>9</v>
      </c>
      <c r="B16" s="254" t="s">
        <v>46</v>
      </c>
      <c r="C16" s="131" t="s">
        <v>12</v>
      </c>
      <c r="D16" s="305">
        <f>'Итого 6 дней 2 нед'!D16+'Итого за 1 нед'!D16</f>
        <v>0</v>
      </c>
      <c r="E16" s="305">
        <f>'Итого 6 дней 2 нед'!E16+'Итого за 1 нед'!E16</f>
        <v>0</v>
      </c>
      <c r="F16" s="392">
        <f>'Итого 6 дней 2 нед'!F16+'Итого за 1 нед'!F16</f>
        <v>0</v>
      </c>
      <c r="G16" s="305">
        <f>'Итого 6 дней 2 нед'!G16+'Итого за 1 нед'!G16</f>
        <v>0</v>
      </c>
      <c r="H16" s="306">
        <f>'Итого 6 дней 2 нед'!H16+'Итого за 1 нед'!H16</f>
        <v>0</v>
      </c>
      <c r="I16" s="175">
        <f t="shared" si="0"/>
        <v>0</v>
      </c>
    </row>
    <row r="17" spans="1:9" ht="15" customHeight="1" x14ac:dyDescent="0.25">
      <c r="A17" s="81">
        <v>10</v>
      </c>
      <c r="B17" s="254" t="s">
        <v>101</v>
      </c>
      <c r="C17" s="131" t="s">
        <v>12</v>
      </c>
      <c r="D17" s="305">
        <f>'Итого 6 дней 2 нед'!D17+'Итого за 1 нед'!D17</f>
        <v>0</v>
      </c>
      <c r="E17" s="305">
        <f>'Итого 6 дней 2 нед'!E17+'Итого за 1 нед'!E17</f>
        <v>0</v>
      </c>
      <c r="F17" s="392">
        <f>'Итого 6 дней 2 нед'!F17+'Итого за 1 нед'!F17</f>
        <v>0</v>
      </c>
      <c r="G17" s="305">
        <f>'Итого 6 дней 2 нед'!G17+'Итого за 1 нед'!G17</f>
        <v>0</v>
      </c>
      <c r="H17" s="306">
        <f>'Итого 6 дней 2 нед'!H17+'Итого за 1 нед'!H17</f>
        <v>0</v>
      </c>
      <c r="I17" s="175">
        <f t="shared" si="0"/>
        <v>0</v>
      </c>
    </row>
    <row r="18" spans="1:9" ht="15" customHeight="1" x14ac:dyDescent="0.25">
      <c r="A18" s="81">
        <v>11</v>
      </c>
      <c r="B18" s="254" t="s">
        <v>47</v>
      </c>
      <c r="C18" s="131" t="s">
        <v>12</v>
      </c>
      <c r="D18" s="305">
        <f>'Итого 6 дней 2 нед'!D18+'Итого за 1 нед'!D18</f>
        <v>0</v>
      </c>
      <c r="E18" s="305">
        <f>'Итого 6 дней 2 нед'!E18+'Итого за 1 нед'!E18</f>
        <v>0</v>
      </c>
      <c r="F18" s="392">
        <f>'Итого 6 дней 2 нед'!F18+'Итого за 1 нед'!F18</f>
        <v>0</v>
      </c>
      <c r="G18" s="305">
        <f>'Итого 6 дней 2 нед'!G18+'Итого за 1 нед'!G18</f>
        <v>0</v>
      </c>
      <c r="H18" s="306">
        <f>'Итого 6 дней 2 нед'!H18+'Итого за 1 нед'!H18</f>
        <v>0</v>
      </c>
      <c r="I18" s="175">
        <f t="shared" si="0"/>
        <v>0</v>
      </c>
    </row>
    <row r="19" spans="1:9" ht="15.75" customHeight="1" x14ac:dyDescent="0.25">
      <c r="A19" s="81">
        <v>12</v>
      </c>
      <c r="B19" s="289" t="s">
        <v>167</v>
      </c>
      <c r="C19" s="131" t="s">
        <v>12</v>
      </c>
      <c r="D19" s="305">
        <f>'Итого 6 дней 2 нед'!D19+'Итого за 1 нед'!D19</f>
        <v>0</v>
      </c>
      <c r="E19" s="305">
        <f>'Итого 6 дней 2 нед'!E19+'Итого за 1 нед'!E19</f>
        <v>0</v>
      </c>
      <c r="F19" s="392">
        <f>'Итого 6 дней 2 нед'!F19+'Итого за 1 нед'!F19</f>
        <v>0</v>
      </c>
      <c r="G19" s="305">
        <f>'Итого 6 дней 2 нед'!G19+'Итого за 1 нед'!G19</f>
        <v>0</v>
      </c>
      <c r="H19" s="306">
        <f>'Итого 6 дней 2 нед'!H19+'Итого за 1 нед'!H19</f>
        <v>0</v>
      </c>
      <c r="I19" s="175">
        <f t="shared" si="0"/>
        <v>0</v>
      </c>
    </row>
    <row r="20" spans="1:9" x14ac:dyDescent="0.25">
      <c r="A20" s="139"/>
      <c r="B20" s="287" t="s">
        <v>40</v>
      </c>
      <c r="C20" s="76"/>
      <c r="D20" s="305"/>
      <c r="E20" s="305"/>
      <c r="F20" s="392"/>
      <c r="G20" s="305"/>
      <c r="H20" s="306"/>
      <c r="I20" s="175"/>
    </row>
    <row r="21" spans="1:9" x14ac:dyDescent="0.25">
      <c r="A21" s="81">
        <v>13</v>
      </c>
      <c r="B21" s="254" t="s">
        <v>41</v>
      </c>
      <c r="C21" s="131" t="s">
        <v>12</v>
      </c>
      <c r="D21" s="305">
        <f>'Итого 6 дней 2 нед'!D21+'Итого за 1 нед'!D21</f>
        <v>8.2250000000000004E-2</v>
      </c>
      <c r="E21" s="305">
        <f>'Итого 6 дней 2 нед'!E21+'Итого за 1 нед'!E21</f>
        <v>5.5400000000000005E-2</v>
      </c>
      <c r="F21" s="392">
        <f>'Итого 6 дней 2 нед'!F21+'Итого за 1 нед'!F21</f>
        <v>0</v>
      </c>
      <c r="G21" s="305">
        <f>'Итого 6 дней 2 нед'!G21+'Итого за 1 нед'!G21</f>
        <v>0</v>
      </c>
      <c r="H21" s="306">
        <f>'Итого 6 дней 2 нед'!H21+'Итого за 1 нед'!H21</f>
        <v>4.9200000000000008E-2</v>
      </c>
      <c r="I21" s="175">
        <f t="shared" si="0"/>
        <v>0.18685000000000002</v>
      </c>
    </row>
    <row r="22" spans="1:9" x14ac:dyDescent="0.25">
      <c r="A22" s="81">
        <v>14</v>
      </c>
      <c r="B22" s="254" t="s">
        <v>42</v>
      </c>
      <c r="C22" s="131" t="s">
        <v>12</v>
      </c>
      <c r="D22" s="305">
        <f>'Итого 6 дней 2 нед'!D22+'Итого за 1 нед'!D22</f>
        <v>3.9E-2</v>
      </c>
      <c r="E22" s="305">
        <f>'Итого 6 дней 2 нед'!E22+'Итого за 1 нед'!E22</f>
        <v>2.76E-2</v>
      </c>
      <c r="F22" s="392">
        <f>'Итого 6 дней 2 нед'!F22+'Итого за 1 нед'!F22</f>
        <v>0</v>
      </c>
      <c r="G22" s="305">
        <f>'Итого 6 дней 2 нед'!G22+'Итого за 1 нед'!G22</f>
        <v>0</v>
      </c>
      <c r="H22" s="306">
        <f>'Итого 6 дней 2 нед'!H22+'Итого за 1 нед'!H22</f>
        <v>2.3E-3</v>
      </c>
      <c r="I22" s="175">
        <f t="shared" si="0"/>
        <v>6.8899999999999989E-2</v>
      </c>
    </row>
    <row r="23" spans="1:9" ht="15" customHeight="1" x14ac:dyDescent="0.25">
      <c r="A23" s="81">
        <v>15</v>
      </c>
      <c r="B23" s="254" t="s">
        <v>43</v>
      </c>
      <c r="C23" s="131" t="s">
        <v>12</v>
      </c>
      <c r="D23" s="305">
        <f>'Итого 6 дней 2 нед'!D23+'Итого за 1 нед'!D23</f>
        <v>2.5500000000000002E-2</v>
      </c>
      <c r="E23" s="305">
        <f>'Итого 6 дней 2 нед'!E23+'Итого за 1 нед'!E23</f>
        <v>1.0200000000000001E-2</v>
      </c>
      <c r="F23" s="392">
        <f>'Итого 6 дней 2 нед'!F23+'Итого за 1 нед'!F23</f>
        <v>0</v>
      </c>
      <c r="G23" s="305">
        <f>'Итого 6 дней 2 нед'!G23+'Итого за 1 нед'!G23</f>
        <v>0</v>
      </c>
      <c r="H23" s="306">
        <f>'Итого 6 дней 2 нед'!H23+'Итого за 1 нед'!H23</f>
        <v>0</v>
      </c>
      <c r="I23" s="175">
        <f t="shared" si="0"/>
        <v>3.5700000000000003E-2</v>
      </c>
    </row>
    <row r="24" spans="1:9" x14ac:dyDescent="0.25">
      <c r="A24" s="139"/>
      <c r="B24" s="287" t="s">
        <v>15</v>
      </c>
      <c r="C24" s="76"/>
      <c r="D24" s="305"/>
      <c r="E24" s="305"/>
      <c r="F24" s="392"/>
      <c r="G24" s="305"/>
      <c r="H24" s="306"/>
      <c r="I24" s="175"/>
    </row>
    <row r="25" spans="1:9" x14ac:dyDescent="0.25">
      <c r="A25" s="81">
        <v>16</v>
      </c>
      <c r="B25" s="288" t="s">
        <v>16</v>
      </c>
      <c r="C25" s="130" t="s">
        <v>12</v>
      </c>
      <c r="D25" s="305">
        <f>'Итого 6 дней 2 нед'!D25+'Итого за 1 нед'!D25</f>
        <v>0</v>
      </c>
      <c r="E25" s="305">
        <f>'Итого 6 дней 2 нед'!E25+'Итого за 1 нед'!E25</f>
        <v>0</v>
      </c>
      <c r="F25" s="392">
        <f>'Итого 6 дней 2 нед'!F25+'Итого за 1 нед'!F25</f>
        <v>0</v>
      </c>
      <c r="G25" s="305">
        <f>'Итого 6 дней 2 нед'!G25+'Итого за 1 нед'!G25</f>
        <v>0</v>
      </c>
      <c r="H25" s="306">
        <f>'Итого 6 дней 2 нед'!H25+'Итого за 1 нед'!H25</f>
        <v>8.9340000000000003E-2</v>
      </c>
      <c r="I25" s="175">
        <f t="shared" si="0"/>
        <v>8.9340000000000003E-2</v>
      </c>
    </row>
    <row r="26" spans="1:9" ht="15" customHeight="1" x14ac:dyDescent="0.25">
      <c r="A26" s="81">
        <v>17</v>
      </c>
      <c r="B26" s="290" t="s">
        <v>228</v>
      </c>
      <c r="C26" s="130" t="s">
        <v>12</v>
      </c>
      <c r="D26" s="305">
        <f>'Итого 6 дней 2 нед'!D26+'Итого за 1 нед'!D26</f>
        <v>0.15612999999999999</v>
      </c>
      <c r="E26" s="305">
        <f>'Итого 6 дней 2 нед'!E26+'Итого за 1 нед'!E26</f>
        <v>0.10363</v>
      </c>
      <c r="F26" s="392">
        <f>'Итого 6 дней 2 нед'!F26+'Итого за 1 нед'!F26</f>
        <v>0</v>
      </c>
      <c r="G26" s="305">
        <f>'Итого 6 дней 2 нед'!G26+'Итого за 1 нед'!G26</f>
        <v>0</v>
      </c>
      <c r="H26" s="306">
        <f>'Итого 6 дней 2 нед'!H26+'Итого за 1 нед'!H26</f>
        <v>0</v>
      </c>
      <c r="I26" s="175">
        <f t="shared" si="0"/>
        <v>0.25975999999999999</v>
      </c>
    </row>
    <row r="27" spans="1:9" x14ac:dyDescent="0.25">
      <c r="A27" s="81">
        <v>18</v>
      </c>
      <c r="B27" s="254" t="s">
        <v>17</v>
      </c>
      <c r="C27" s="131" t="s">
        <v>12</v>
      </c>
      <c r="D27" s="305">
        <f>'Итого 6 дней 2 нед'!D27+'Итого за 1 нед'!D27</f>
        <v>0.16</v>
      </c>
      <c r="E27" s="305">
        <f>'Итого 6 дней 2 нед'!E27+'Итого за 1 нед'!E27</f>
        <v>0.16</v>
      </c>
      <c r="F27" s="392">
        <f>'Итого 6 дней 2 нед'!F27+'Итого за 1 нед'!F27</f>
        <v>0</v>
      </c>
      <c r="G27" s="305">
        <f>'Итого 6 дней 2 нед'!G27+'Итого за 1 нед'!G27</f>
        <v>0</v>
      </c>
      <c r="H27" s="306">
        <f>'Итого 6 дней 2 нед'!H27+'Итого за 1 нед'!H27</f>
        <v>0.08</v>
      </c>
      <c r="I27" s="175">
        <f t="shared" si="0"/>
        <v>0.4</v>
      </c>
    </row>
    <row r="28" spans="1:9" x14ac:dyDescent="0.25">
      <c r="A28" s="81">
        <v>19</v>
      </c>
      <c r="B28" s="254" t="s">
        <v>93</v>
      </c>
      <c r="C28" s="131" t="s">
        <v>12</v>
      </c>
      <c r="D28" s="305">
        <f>'Итого 6 дней 2 нед'!D28+'Итого за 1 нед'!D28</f>
        <v>0</v>
      </c>
      <c r="E28" s="305">
        <f>'Итого 6 дней 2 нед'!E28+'Итого за 1 нед'!E28</f>
        <v>0</v>
      </c>
      <c r="F28" s="392">
        <f>'Итого 6 дней 2 нед'!F28+'Итого за 1 нед'!F28</f>
        <v>0</v>
      </c>
      <c r="G28" s="305">
        <f>'Итого 6 дней 2 нед'!G28+'Итого за 1 нед'!G28</f>
        <v>0</v>
      </c>
      <c r="H28" s="306">
        <f>'Итого 6 дней 2 нед'!H28+'Итого за 1 нед'!H28</f>
        <v>0</v>
      </c>
      <c r="I28" s="175">
        <f t="shared" si="0"/>
        <v>0</v>
      </c>
    </row>
    <row r="29" spans="1:9" ht="15" customHeight="1" x14ac:dyDescent="0.25">
      <c r="A29" s="81">
        <v>20</v>
      </c>
      <c r="B29" s="254" t="s">
        <v>94</v>
      </c>
      <c r="C29" s="131" t="s">
        <v>12</v>
      </c>
      <c r="D29" s="305">
        <f>'Итого 6 дней 2 нед'!D29+'Итого за 1 нед'!D29</f>
        <v>0</v>
      </c>
      <c r="E29" s="305">
        <f>'Итого 6 дней 2 нед'!E29+'Итого за 1 нед'!E29</f>
        <v>0</v>
      </c>
      <c r="F29" s="392">
        <f>'Итого 6 дней 2 нед'!F29+'Итого за 1 нед'!F29</f>
        <v>0</v>
      </c>
      <c r="G29" s="305">
        <f>'Итого 6 дней 2 нед'!G29+'Итого за 1 нед'!G29</f>
        <v>0</v>
      </c>
      <c r="H29" s="306">
        <f>'Итого 6 дней 2 нед'!H29+'Итого за 1 нед'!H29</f>
        <v>0</v>
      </c>
      <c r="I29" s="175">
        <f t="shared" si="0"/>
        <v>0</v>
      </c>
    </row>
    <row r="30" spans="1:9" ht="15" customHeight="1" x14ac:dyDescent="0.25">
      <c r="A30" s="81">
        <v>21</v>
      </c>
      <c r="B30" s="254" t="s">
        <v>227</v>
      </c>
      <c r="C30" s="131" t="s">
        <v>12</v>
      </c>
      <c r="D30" s="305">
        <f>'Итого 6 дней 2 нед'!D30+'Итого за 1 нед'!D30</f>
        <v>0</v>
      </c>
      <c r="E30" s="305">
        <f>'Итого 6 дней 2 нед'!E30+'Итого за 1 нед'!E30</f>
        <v>0</v>
      </c>
      <c r="F30" s="392">
        <f>'Итого 6 дней 2 нед'!F30+'Итого за 1 нед'!F30</f>
        <v>0</v>
      </c>
      <c r="G30" s="305">
        <f>'Итого 6 дней 2 нед'!G30+'Итого за 1 нед'!G30</f>
        <v>0</v>
      </c>
      <c r="H30" s="306">
        <f>'Итого 6 дней 2 нед'!H30+'Итого за 1 нед'!H30</f>
        <v>0</v>
      </c>
      <c r="I30" s="175">
        <f t="shared" si="0"/>
        <v>0</v>
      </c>
    </row>
    <row r="31" spans="1:9" x14ac:dyDescent="0.25">
      <c r="A31" s="81">
        <v>22</v>
      </c>
      <c r="B31" s="288" t="s">
        <v>18</v>
      </c>
      <c r="C31" s="130" t="s">
        <v>12</v>
      </c>
      <c r="D31" s="305">
        <f>'Итого 6 дней 2 нед'!D31+'Итого за 1 нед'!D31</f>
        <v>0.36169999999999997</v>
      </c>
      <c r="E31" s="305">
        <f>'Итого 6 дней 2 нед'!E31+'Итого за 1 нед'!E31</f>
        <v>0.33559999999999995</v>
      </c>
      <c r="F31" s="392">
        <f>'Итого 6 дней 2 нед'!F31+'Итого за 1 нед'!F31</f>
        <v>0</v>
      </c>
      <c r="G31" s="305">
        <f>'Итого 6 дней 2 нед'!G31+'Итого за 1 нед'!G31</f>
        <v>0</v>
      </c>
      <c r="H31" s="306">
        <f>'Итого 6 дней 2 нед'!H31+'Итого за 1 нед'!H31</f>
        <v>0.13453999999999999</v>
      </c>
      <c r="I31" s="175">
        <f t="shared" si="0"/>
        <v>0.83183999999999991</v>
      </c>
    </row>
    <row r="32" spans="1:9" x14ac:dyDescent="0.25">
      <c r="A32" s="81">
        <v>23</v>
      </c>
      <c r="B32" s="262" t="s">
        <v>226</v>
      </c>
      <c r="C32" s="130" t="s">
        <v>12</v>
      </c>
      <c r="D32" s="305">
        <f>'Итого 6 дней 2 нед'!D32+'Итого за 1 нед'!D32</f>
        <v>0</v>
      </c>
      <c r="E32" s="305">
        <f>'Итого 6 дней 2 нед'!E32+'Итого за 1 нед'!E32</f>
        <v>0</v>
      </c>
      <c r="F32" s="392">
        <f>'Итого 6 дней 2 нед'!F32+'Итого за 1 нед'!F32</f>
        <v>0</v>
      </c>
      <c r="G32" s="305">
        <f>'Итого 6 дней 2 нед'!G32+'Итого за 1 нед'!G32</f>
        <v>0</v>
      </c>
      <c r="H32" s="306">
        <f>'Итого 6 дней 2 нед'!H32+'Итого за 1 нед'!H32</f>
        <v>0</v>
      </c>
      <c r="I32" s="175">
        <f t="shared" si="0"/>
        <v>0</v>
      </c>
    </row>
    <row r="33" spans="1:9" ht="15" customHeight="1" x14ac:dyDescent="0.25">
      <c r="A33" s="81">
        <v>24</v>
      </c>
      <c r="B33" s="300" t="s">
        <v>108</v>
      </c>
      <c r="C33" s="131" t="s">
        <v>12</v>
      </c>
      <c r="D33" s="305">
        <f>'Итого 6 дней 2 нед'!D33+'Итого за 1 нед'!D33</f>
        <v>0</v>
      </c>
      <c r="E33" s="305">
        <f>'Итого 6 дней 2 нед'!E33+'Итого за 1 нед'!E33</f>
        <v>0</v>
      </c>
      <c r="F33" s="392">
        <f>'Итого 6 дней 2 нед'!F33+'Итого за 1 нед'!F33</f>
        <v>0</v>
      </c>
      <c r="G33" s="305">
        <f>'Итого 6 дней 2 нед'!G33+'Итого за 1 нед'!G33</f>
        <v>0</v>
      </c>
      <c r="H33" s="306">
        <f>'Итого 6 дней 2 нед'!H33+'Итого за 1 нед'!H33</f>
        <v>0</v>
      </c>
      <c r="I33" s="175">
        <f t="shared" si="0"/>
        <v>0</v>
      </c>
    </row>
    <row r="34" spans="1:9" ht="15" customHeight="1" x14ac:dyDescent="0.25">
      <c r="A34" s="81">
        <v>25</v>
      </c>
      <c r="B34" s="255" t="s">
        <v>187</v>
      </c>
      <c r="C34" s="131" t="s">
        <v>12</v>
      </c>
      <c r="D34" s="305">
        <f>'Итого 6 дней 2 нед'!D34+'Итого за 1 нед'!D34</f>
        <v>0</v>
      </c>
      <c r="E34" s="305">
        <f>'Итого 6 дней 2 нед'!E34+'Итого за 1 нед'!E34</f>
        <v>0</v>
      </c>
      <c r="F34" s="392">
        <f>'Итого 6 дней 2 нед'!F34+'Итого за 1 нед'!F34</f>
        <v>0</v>
      </c>
      <c r="G34" s="305">
        <f>'Итого 6 дней 2 нед'!G34+'Итого за 1 нед'!G34</f>
        <v>0</v>
      </c>
      <c r="H34" s="306">
        <f>'Итого 6 дней 2 нед'!H34+'Итого за 1 нед'!H34</f>
        <v>0</v>
      </c>
      <c r="I34" s="175">
        <f t="shared" si="0"/>
        <v>0</v>
      </c>
    </row>
    <row r="35" spans="1:9" ht="15" customHeight="1" x14ac:dyDescent="0.25">
      <c r="A35" s="81">
        <v>26</v>
      </c>
      <c r="B35" s="255" t="s">
        <v>117</v>
      </c>
      <c r="C35" s="131" t="s">
        <v>12</v>
      </c>
      <c r="D35" s="305">
        <f>'Итого 6 дней 2 нед'!D35+'Итого за 1 нед'!D35</f>
        <v>0</v>
      </c>
      <c r="E35" s="305">
        <f>'Итого 6 дней 2 нед'!E35+'Итого за 1 нед'!E35</f>
        <v>0</v>
      </c>
      <c r="F35" s="392">
        <f>'Итого 6 дней 2 нед'!F35+'Итого за 1 нед'!F35</f>
        <v>0</v>
      </c>
      <c r="G35" s="305">
        <f>'Итого 6 дней 2 нед'!G35+'Итого за 1 нед'!G35</f>
        <v>0</v>
      </c>
      <c r="H35" s="306">
        <f>'Итого 6 дней 2 нед'!H35+'Итого за 1 нед'!H35</f>
        <v>0</v>
      </c>
      <c r="I35" s="175">
        <f t="shared" si="0"/>
        <v>0</v>
      </c>
    </row>
    <row r="36" spans="1:9" x14ac:dyDescent="0.25">
      <c r="A36" s="139"/>
      <c r="B36" s="287" t="s">
        <v>20</v>
      </c>
      <c r="C36" s="76"/>
      <c r="D36" s="305"/>
      <c r="E36" s="305"/>
      <c r="F36" s="392"/>
      <c r="G36" s="305"/>
      <c r="H36" s="306"/>
      <c r="I36" s="175"/>
    </row>
    <row r="37" spans="1:9" ht="15" customHeight="1" x14ac:dyDescent="0.25">
      <c r="A37" s="81">
        <v>27</v>
      </c>
      <c r="B37" s="288" t="s">
        <v>21</v>
      </c>
      <c r="C37" s="130" t="s">
        <v>12</v>
      </c>
      <c r="D37" s="305">
        <f>'Итого 6 дней 2 нед'!D37+'Итого за 1 нед'!D37</f>
        <v>8.6300000000000002E-2</v>
      </c>
      <c r="E37" s="305">
        <f>'Итого 6 дней 2 нед'!E37+'Итого за 1 нед'!E37</f>
        <v>8.6300000000000002E-2</v>
      </c>
      <c r="F37" s="392">
        <f>'Итого 6 дней 2 нед'!F37+'Итого за 1 нед'!F37</f>
        <v>0</v>
      </c>
      <c r="G37" s="305">
        <f>'Итого 6 дней 2 нед'!G37+'Итого за 1 нед'!G37</f>
        <v>0</v>
      </c>
      <c r="H37" s="306">
        <f>'Итого 6 дней 2 нед'!H37+'Итого за 1 нед'!H37</f>
        <v>0</v>
      </c>
      <c r="I37" s="175">
        <f t="shared" si="0"/>
        <v>0.1726</v>
      </c>
    </row>
    <row r="38" spans="1:9" x14ac:dyDescent="0.25">
      <c r="A38" s="81">
        <v>28</v>
      </c>
      <c r="B38" s="288" t="s">
        <v>22</v>
      </c>
      <c r="C38" s="130" t="s">
        <v>12</v>
      </c>
      <c r="D38" s="305">
        <f>'Итого 6 дней 2 нед'!D38+'Итого за 1 нед'!D38</f>
        <v>9.2480000000000007E-2</v>
      </c>
      <c r="E38" s="305">
        <f>'Итого 6 дней 2 нед'!E38+'Итого за 1 нед'!E38</f>
        <v>0</v>
      </c>
      <c r="F38" s="392">
        <f>'Итого 6 дней 2 нед'!F38+'Итого за 1 нед'!F38</f>
        <v>0</v>
      </c>
      <c r="G38" s="305">
        <f>'Итого 6 дней 2 нед'!G38+'Итого за 1 нед'!G38</f>
        <v>0</v>
      </c>
      <c r="H38" s="306">
        <f>'Итого 6 дней 2 нед'!H38+'Итого за 1 нед'!H38</f>
        <v>0</v>
      </c>
      <c r="I38" s="175">
        <f t="shared" si="0"/>
        <v>9.2480000000000007E-2</v>
      </c>
    </row>
    <row r="39" spans="1:9" ht="15" customHeight="1" x14ac:dyDescent="0.25">
      <c r="A39" s="81">
        <v>29</v>
      </c>
      <c r="B39" s="291" t="s">
        <v>229</v>
      </c>
      <c r="C39" s="130" t="s">
        <v>12</v>
      </c>
      <c r="D39" s="305">
        <f>'Итого 6 дней 2 нед'!D39+'Итого за 1 нед'!D39</f>
        <v>0</v>
      </c>
      <c r="E39" s="305">
        <f>'Итого 6 дней 2 нед'!E39+'Итого за 1 нед'!E39</f>
        <v>0</v>
      </c>
      <c r="F39" s="392">
        <f>'Итого 6 дней 2 нед'!F39+'Итого за 1 нед'!F39</f>
        <v>0</v>
      </c>
      <c r="G39" s="305">
        <f>'Итого 6 дней 2 нед'!G39+'Итого за 1 нед'!G39</f>
        <v>0</v>
      </c>
      <c r="H39" s="306">
        <f>'Итого 6 дней 2 нед'!H39+'Итого за 1 нед'!H39</f>
        <v>0</v>
      </c>
      <c r="I39" s="175">
        <f t="shared" si="0"/>
        <v>0</v>
      </c>
    </row>
    <row r="40" spans="1:9" x14ac:dyDescent="0.25">
      <c r="A40" s="139"/>
      <c r="B40" s="287" t="s">
        <v>23</v>
      </c>
      <c r="C40" s="76"/>
      <c r="D40" s="305"/>
      <c r="E40" s="305"/>
      <c r="F40" s="392"/>
      <c r="G40" s="305"/>
      <c r="H40" s="306"/>
      <c r="I40" s="175"/>
    </row>
    <row r="41" spans="1:9" ht="15" customHeight="1" x14ac:dyDescent="0.25">
      <c r="A41" s="81">
        <v>30</v>
      </c>
      <c r="B41" s="254" t="s">
        <v>24</v>
      </c>
      <c r="C41" s="131" t="s">
        <v>12</v>
      </c>
      <c r="D41" s="305">
        <f>'Итого 6 дней 2 нед'!D41+'Итого за 1 нед'!D41</f>
        <v>0</v>
      </c>
      <c r="E41" s="305">
        <f>'Итого 6 дней 2 нед'!E41+'Итого за 1 нед'!E41</f>
        <v>0</v>
      </c>
      <c r="F41" s="392">
        <f>'Итого 6 дней 2 нед'!F41+'Итого за 1 нед'!F41</f>
        <v>0</v>
      </c>
      <c r="G41" s="305">
        <f>'Итого 6 дней 2 нед'!G41+'Итого за 1 нед'!G41</f>
        <v>0</v>
      </c>
      <c r="H41" s="306">
        <f>'Итого 6 дней 2 нед'!H41+'Итого за 1 нед'!H41</f>
        <v>0</v>
      </c>
      <c r="I41" s="175">
        <f t="shared" si="0"/>
        <v>0</v>
      </c>
    </row>
    <row r="42" spans="1:9" x14ac:dyDescent="0.25">
      <c r="A42" s="81">
        <v>31</v>
      </c>
      <c r="B42" s="288" t="s">
        <v>25</v>
      </c>
      <c r="C42" s="130" t="s">
        <v>12</v>
      </c>
      <c r="D42" s="305">
        <f>'Итого 6 дней 2 нед'!D42+'Итого за 1 нед'!D42</f>
        <v>0</v>
      </c>
      <c r="E42" s="305">
        <f>'Итого 6 дней 2 нед'!E42+'Итого за 1 нед'!E42</f>
        <v>0</v>
      </c>
      <c r="F42" s="392">
        <f>'Итого 6 дней 2 нед'!F42+'Итого за 1 нед'!F42</f>
        <v>0</v>
      </c>
      <c r="G42" s="305">
        <f>'Итого 6 дней 2 нед'!G42+'Итого за 1 нед'!G42</f>
        <v>0</v>
      </c>
      <c r="H42" s="306">
        <f>'Итого 6 дней 2 нед'!H42+'Итого за 1 нед'!H42</f>
        <v>0</v>
      </c>
      <c r="I42" s="175">
        <f t="shared" si="0"/>
        <v>0</v>
      </c>
    </row>
    <row r="43" spans="1:9" ht="15" customHeight="1" x14ac:dyDescent="0.25">
      <c r="A43" s="81">
        <v>32</v>
      </c>
      <c r="B43" s="288" t="s">
        <v>26</v>
      </c>
      <c r="C43" s="130" t="s">
        <v>12</v>
      </c>
      <c r="D43" s="305">
        <f>'Итого 6 дней 2 нед'!D43+'Итого за 1 нед'!D43</f>
        <v>0</v>
      </c>
      <c r="E43" s="305">
        <f>'Итого 6 дней 2 нед'!E43+'Итого за 1 нед'!E43</f>
        <v>0</v>
      </c>
      <c r="F43" s="392">
        <f>'Итого 6 дней 2 нед'!F43+'Итого за 1 нед'!F43</f>
        <v>0</v>
      </c>
      <c r="G43" s="305">
        <f>'Итого 6 дней 2 нед'!G43+'Итого за 1 нед'!G43</f>
        <v>0</v>
      </c>
      <c r="H43" s="306">
        <f>'Итого 6 дней 2 нед'!H43+'Итого за 1 нед'!H43</f>
        <v>2.0299999999999999E-2</v>
      </c>
      <c r="I43" s="175">
        <f t="shared" si="0"/>
        <v>2.0299999999999999E-2</v>
      </c>
    </row>
    <row r="44" spans="1:9" x14ac:dyDescent="0.25">
      <c r="A44" s="81">
        <v>33</v>
      </c>
      <c r="B44" s="288" t="s">
        <v>27</v>
      </c>
      <c r="C44" s="130" t="s">
        <v>12</v>
      </c>
      <c r="D44" s="305">
        <f>'Итого 6 дней 2 нед'!D44+'Итого за 1 нед'!D44</f>
        <v>0.14710000000000001</v>
      </c>
      <c r="E44" s="305">
        <f>'Итого 6 дней 2 нед'!E44+'Итого за 1 нед'!E44</f>
        <v>9.0299999999999991E-2</v>
      </c>
      <c r="F44" s="392">
        <f>'Итого 6 дней 2 нед'!F44+'Итого за 1 нед'!F44</f>
        <v>0</v>
      </c>
      <c r="G44" s="305">
        <f>'Итого 6 дней 2 нед'!G44+'Итого за 1 нед'!G44</f>
        <v>0</v>
      </c>
      <c r="H44" s="306">
        <f>'Итого 6 дней 2 нед'!H44+'Итого за 1 нед'!H44</f>
        <v>0</v>
      </c>
      <c r="I44" s="175">
        <f t="shared" si="0"/>
        <v>0.2374</v>
      </c>
    </row>
    <row r="45" spans="1:9" x14ac:dyDescent="0.25">
      <c r="A45" s="81">
        <v>34</v>
      </c>
      <c r="B45" s="254" t="s">
        <v>28</v>
      </c>
      <c r="C45" s="131" t="s">
        <v>12</v>
      </c>
      <c r="D45" s="305">
        <f>'Итого 6 дней 2 нед'!D45+'Итого за 1 нед'!D45</f>
        <v>0</v>
      </c>
      <c r="E45" s="305">
        <f>'Итого 6 дней 2 нед'!E45+'Итого за 1 нед'!E45</f>
        <v>0</v>
      </c>
      <c r="F45" s="392">
        <f>'Итого 6 дней 2 нед'!F45+'Итого за 1 нед'!F45</f>
        <v>0</v>
      </c>
      <c r="G45" s="305">
        <f>'Итого 6 дней 2 нед'!G45+'Итого за 1 нед'!G45</f>
        <v>0</v>
      </c>
      <c r="H45" s="306">
        <f>'Итого 6 дней 2 нед'!H45+'Итого за 1 нед'!H45</f>
        <v>0</v>
      </c>
      <c r="I45" s="175">
        <f t="shared" si="0"/>
        <v>0</v>
      </c>
    </row>
    <row r="46" spans="1:9" x14ac:dyDescent="0.25">
      <c r="A46" s="81">
        <v>35</v>
      </c>
      <c r="B46" s="254" t="s">
        <v>29</v>
      </c>
      <c r="C46" s="131" t="s">
        <v>12</v>
      </c>
      <c r="D46" s="305">
        <f>'Итого 6 дней 2 нед'!D46+'Итого за 1 нед'!D46</f>
        <v>0.19519999999999998</v>
      </c>
      <c r="E46" s="305">
        <f>'Итого 6 дней 2 нед'!E46+'Итого за 1 нед'!E46</f>
        <v>0.2152</v>
      </c>
      <c r="F46" s="392">
        <f>'Итого 6 дней 2 нед'!F46+'Итого за 1 нед'!F46</f>
        <v>0</v>
      </c>
      <c r="G46" s="305">
        <f>'Итого 6 дней 2 нед'!G46+'Итого за 1 нед'!G46</f>
        <v>0</v>
      </c>
      <c r="H46" s="306">
        <f>'Итого 6 дней 2 нед'!H46+'Итого за 1 нед'!H46</f>
        <v>0</v>
      </c>
      <c r="I46" s="175">
        <f t="shared" si="0"/>
        <v>0.41039999999999999</v>
      </c>
    </row>
    <row r="47" spans="1:9" x14ac:dyDescent="0.25">
      <c r="A47" s="81">
        <v>36</v>
      </c>
      <c r="B47" s="254" t="s">
        <v>30</v>
      </c>
      <c r="C47" s="131" t="s">
        <v>12</v>
      </c>
      <c r="D47" s="305">
        <f>'Итого 6 дней 2 нед'!D47+'Итого за 1 нед'!D47</f>
        <v>0</v>
      </c>
      <c r="E47" s="305">
        <f>'Итого 6 дней 2 нед'!E47+'Итого за 1 нед'!E47</f>
        <v>0</v>
      </c>
      <c r="F47" s="392">
        <f>'Итого 6 дней 2 нед'!F47+'Итого за 1 нед'!F47</f>
        <v>0</v>
      </c>
      <c r="G47" s="305">
        <f>'Итого 6 дней 2 нед'!G47+'Итого за 1 нед'!G47</f>
        <v>0</v>
      </c>
      <c r="H47" s="306">
        <f>'Итого 6 дней 2 нед'!H47+'Итого за 1 нед'!H47</f>
        <v>0</v>
      </c>
      <c r="I47" s="175">
        <f t="shared" si="0"/>
        <v>0</v>
      </c>
    </row>
    <row r="48" spans="1:9" ht="15" customHeight="1" x14ac:dyDescent="0.25">
      <c r="A48" s="81">
        <v>37</v>
      </c>
      <c r="B48" s="254" t="s">
        <v>31</v>
      </c>
      <c r="C48" s="131" t="s">
        <v>12</v>
      </c>
      <c r="D48" s="305">
        <f>'Итого 6 дней 2 нед'!D48+'Итого за 1 нед'!D48</f>
        <v>0</v>
      </c>
      <c r="E48" s="305">
        <f>'Итого 6 дней 2 нед'!E48+'Итого за 1 нед'!E48</f>
        <v>0</v>
      </c>
      <c r="F48" s="392">
        <f>'Итого 6 дней 2 нед'!F48+'Итого за 1 нед'!F48</f>
        <v>0</v>
      </c>
      <c r="G48" s="305">
        <f>'Итого 6 дней 2 нед'!G48+'Итого за 1 нед'!G48</f>
        <v>0</v>
      </c>
      <c r="H48" s="306">
        <f>'Итого 6 дней 2 нед'!H48+'Итого за 1 нед'!H48</f>
        <v>1.6199999999999999E-2</v>
      </c>
      <c r="I48" s="175">
        <f t="shared" si="0"/>
        <v>1.6199999999999999E-2</v>
      </c>
    </row>
    <row r="49" spans="1:9" ht="15" customHeight="1" x14ac:dyDescent="0.25">
      <c r="A49" s="81">
        <v>38</v>
      </c>
      <c r="B49" s="254" t="s">
        <v>32</v>
      </c>
      <c r="C49" s="131" t="s">
        <v>12</v>
      </c>
      <c r="D49" s="305">
        <f>'Итого 6 дней 2 нед'!D49+'Итого за 1 нед'!D49</f>
        <v>0</v>
      </c>
      <c r="E49" s="305">
        <f>'Итого 6 дней 2 нед'!E49+'Итого за 1 нед'!E49</f>
        <v>0</v>
      </c>
      <c r="F49" s="392">
        <f>'Итого 6 дней 2 нед'!F49+'Итого за 1 нед'!F49</f>
        <v>0</v>
      </c>
      <c r="G49" s="305">
        <f>'Итого 6 дней 2 нед'!G49+'Итого за 1 нед'!G49</f>
        <v>0</v>
      </c>
      <c r="H49" s="306">
        <f>'Итого 6 дней 2 нед'!H49+'Итого за 1 нед'!H49</f>
        <v>0</v>
      </c>
      <c r="I49" s="175">
        <f t="shared" si="0"/>
        <v>0</v>
      </c>
    </row>
    <row r="50" spans="1:9" x14ac:dyDescent="0.25">
      <c r="A50" s="81">
        <v>39</v>
      </c>
      <c r="B50" s="254" t="s">
        <v>33</v>
      </c>
      <c r="C50" s="131" t="s">
        <v>12</v>
      </c>
      <c r="D50" s="305">
        <f>'Итого 6 дней 2 нед'!D50+'Итого за 1 нед'!D50</f>
        <v>0</v>
      </c>
      <c r="E50" s="305">
        <f>'Итого 6 дней 2 нед'!E50+'Итого за 1 нед'!E50</f>
        <v>0</v>
      </c>
      <c r="F50" s="392">
        <f>'Итого 6 дней 2 нед'!F50+'Итого за 1 нед'!F50</f>
        <v>0</v>
      </c>
      <c r="G50" s="305">
        <f>'Итого 6 дней 2 нед'!G50+'Итого за 1 нед'!G50</f>
        <v>0</v>
      </c>
      <c r="H50" s="306">
        <f>'Итого 6 дней 2 нед'!H50+'Итого за 1 нед'!H50</f>
        <v>0</v>
      </c>
      <c r="I50" s="175">
        <f t="shared" si="0"/>
        <v>0</v>
      </c>
    </row>
    <row r="51" spans="1:9" x14ac:dyDescent="0.25">
      <c r="A51" s="81">
        <v>40</v>
      </c>
      <c r="B51" s="254" t="s">
        <v>34</v>
      </c>
      <c r="C51" s="131" t="s">
        <v>12</v>
      </c>
      <c r="D51" s="305">
        <f>'Итого 6 дней 2 нед'!D51+'Итого за 1 нед'!D51</f>
        <v>5.0499999999999996E-2</v>
      </c>
      <c r="E51" s="305">
        <f>'Итого 6 дней 2 нед'!E51+'Итого за 1 нед'!E51</f>
        <v>5.8999999999999997E-2</v>
      </c>
      <c r="F51" s="392">
        <f>'Итого 6 дней 2 нед'!F51+'Итого за 1 нед'!F51</f>
        <v>0</v>
      </c>
      <c r="G51" s="305">
        <f>'Итого 6 дней 2 нед'!G51+'Итого за 1 нед'!G51</f>
        <v>0</v>
      </c>
      <c r="H51" s="306">
        <f>'Итого 6 дней 2 нед'!H51+'Итого за 1 нед'!H51</f>
        <v>1.4999999999999999E-2</v>
      </c>
      <c r="I51" s="175">
        <f t="shared" si="0"/>
        <v>0.12449999999999999</v>
      </c>
    </row>
    <row r="52" spans="1:9" x14ac:dyDescent="0.25">
      <c r="A52" s="81">
        <v>41</v>
      </c>
      <c r="B52" s="288" t="s">
        <v>35</v>
      </c>
      <c r="C52" s="130" t="s">
        <v>12</v>
      </c>
      <c r="D52" s="305">
        <f>'Итого 6 дней 2 нед'!D52+'Итого за 1 нед'!D52</f>
        <v>0.12</v>
      </c>
      <c r="E52" s="305">
        <f>'Итого 6 дней 2 нед'!E52+'Итого за 1 нед'!E52</f>
        <v>8.5000000000000006E-2</v>
      </c>
      <c r="F52" s="392">
        <f>'Итого 6 дней 2 нед'!F52+'Итого за 1 нед'!F52</f>
        <v>0</v>
      </c>
      <c r="G52" s="305">
        <f>'Итого 6 дней 2 нед'!G52+'Итого за 1 нед'!G52</f>
        <v>0</v>
      </c>
      <c r="H52" s="306">
        <f>'Итого 6 дней 2 нед'!H52+'Итого за 1 нед'!H52</f>
        <v>0</v>
      </c>
      <c r="I52" s="175">
        <f t="shared" si="0"/>
        <v>0.20500000000000002</v>
      </c>
    </row>
    <row r="53" spans="1:9" ht="15" customHeight="1" x14ac:dyDescent="0.25">
      <c r="A53" s="81">
        <v>42</v>
      </c>
      <c r="B53" s="255" t="s">
        <v>39</v>
      </c>
      <c r="C53" s="132" t="s">
        <v>12</v>
      </c>
      <c r="D53" s="305">
        <f>'Итого 6 дней 2 нед'!D53+'Итого за 1 нед'!D53</f>
        <v>0</v>
      </c>
      <c r="E53" s="305">
        <f>'Итого 6 дней 2 нед'!E53+'Итого за 1 нед'!E53</f>
        <v>0</v>
      </c>
      <c r="F53" s="392">
        <f>'Итого 6 дней 2 нед'!F53+'Итого за 1 нед'!F53</f>
        <v>0</v>
      </c>
      <c r="G53" s="305">
        <f>'Итого 6 дней 2 нед'!G53+'Итого за 1 нед'!G53</f>
        <v>0</v>
      </c>
      <c r="H53" s="306">
        <f>'Итого 6 дней 2 нед'!H53+'Итого за 1 нед'!H53</f>
        <v>0</v>
      </c>
      <c r="I53" s="175">
        <f t="shared" si="0"/>
        <v>0</v>
      </c>
    </row>
    <row r="54" spans="1:9" ht="16.5" customHeight="1" x14ac:dyDescent="0.25">
      <c r="A54" s="81">
        <v>43</v>
      </c>
      <c r="B54" s="288" t="s">
        <v>190</v>
      </c>
      <c r="C54" s="130" t="s">
        <v>12</v>
      </c>
      <c r="D54" s="305">
        <f>'Итого 6 дней 2 нед'!D54+'Итого за 1 нед'!D54</f>
        <v>0</v>
      </c>
      <c r="E54" s="305">
        <f>'Итого 6 дней 2 нед'!E54+'Итого за 1 нед'!E54</f>
        <v>0</v>
      </c>
      <c r="F54" s="392">
        <f>'Итого 6 дней 2 нед'!F54+'Итого за 1 нед'!F54</f>
        <v>0</v>
      </c>
      <c r="G54" s="305">
        <f>'Итого 6 дней 2 нед'!G54+'Итого за 1 нед'!G54</f>
        <v>0</v>
      </c>
      <c r="H54" s="306">
        <f>'Итого 6 дней 2 нед'!H54+'Итого за 1 нед'!H54</f>
        <v>0</v>
      </c>
      <c r="I54" s="175">
        <f t="shared" si="0"/>
        <v>0</v>
      </c>
    </row>
    <row r="55" spans="1:9" x14ac:dyDescent="0.25">
      <c r="A55" s="81">
        <v>44</v>
      </c>
      <c r="B55" s="254" t="s">
        <v>36</v>
      </c>
      <c r="C55" s="131" t="s">
        <v>12</v>
      </c>
      <c r="D55" s="305">
        <f>'Итого 6 дней 2 нед'!D55+'Итого за 1 нед'!D55</f>
        <v>1.9810000000000001E-2</v>
      </c>
      <c r="E55" s="305">
        <f>'Итого 6 дней 2 нед'!E55+'Итого за 1 нед'!E55</f>
        <v>1.9810000000000001E-2</v>
      </c>
      <c r="F55" s="392">
        <f>'Итого 6 дней 2 нед'!F55+'Итого за 1 нед'!F55</f>
        <v>0</v>
      </c>
      <c r="G55" s="305">
        <f>'Итого 6 дней 2 нед'!G55+'Итого за 1 нед'!G55</f>
        <v>0</v>
      </c>
      <c r="H55" s="306">
        <f>'Итого 6 дней 2 нед'!H55+'Итого за 1 нед'!H55</f>
        <v>3.8699999999999998E-2</v>
      </c>
      <c r="I55" s="175">
        <f t="shared" si="0"/>
        <v>7.8320000000000001E-2</v>
      </c>
    </row>
    <row r="56" spans="1:9" x14ac:dyDescent="0.25">
      <c r="A56" s="81">
        <v>45</v>
      </c>
      <c r="B56" s="254" t="s">
        <v>37</v>
      </c>
      <c r="C56" s="131" t="s">
        <v>12</v>
      </c>
      <c r="D56" s="305">
        <f>'Итого 6 дней 2 нед'!D56+'Итого за 1 нед'!D56</f>
        <v>0.1331</v>
      </c>
      <c r="E56" s="305">
        <f>'Итого 6 дней 2 нед'!E56+'Итого за 1 нед'!E56</f>
        <v>0.1031</v>
      </c>
      <c r="F56" s="392">
        <f>'Итого 6 дней 2 нед'!F56+'Итого за 1 нед'!F56</f>
        <v>0.12000000000000001</v>
      </c>
      <c r="G56" s="305">
        <f>'Итого 6 дней 2 нед'!G56+'Итого за 1 нед'!G56</f>
        <v>0</v>
      </c>
      <c r="H56" s="306">
        <f>'Итого 6 дней 2 нед'!H56+'Итого за 1 нед'!H56</f>
        <v>0.1225</v>
      </c>
      <c r="I56" s="175">
        <f t="shared" si="0"/>
        <v>0.47870000000000001</v>
      </c>
    </row>
    <row r="57" spans="1:9" x14ac:dyDescent="0.25">
      <c r="A57" s="81">
        <v>46</v>
      </c>
      <c r="B57" s="254" t="s">
        <v>38</v>
      </c>
      <c r="C57" s="131" t="s">
        <v>12</v>
      </c>
      <c r="D57" s="305">
        <f>'Итого 6 дней 2 нед'!D57+'Итого за 1 нед'!D57</f>
        <v>1.668E-2</v>
      </c>
      <c r="E57" s="305">
        <f>'Итого 6 дней 2 нед'!E57+'Итого за 1 нед'!E57</f>
        <v>1.498E-2</v>
      </c>
      <c r="F57" s="392">
        <f>'Итого 6 дней 2 нед'!F57+'Итого за 1 нед'!F57</f>
        <v>0</v>
      </c>
      <c r="G57" s="305">
        <f>'Итого 6 дней 2 нед'!G57+'Итого за 1 нед'!G57</f>
        <v>0</v>
      </c>
      <c r="H57" s="306">
        <f>'Итого 6 дней 2 нед'!H57+'Итого за 1 нед'!H57</f>
        <v>1.694E-2</v>
      </c>
      <c r="I57" s="175">
        <f t="shared" si="0"/>
        <v>4.8600000000000004E-2</v>
      </c>
    </row>
    <row r="58" spans="1:9" x14ac:dyDescent="0.25">
      <c r="A58" s="81">
        <v>47</v>
      </c>
      <c r="B58" s="254" t="s">
        <v>14</v>
      </c>
      <c r="C58" s="131" t="s">
        <v>12</v>
      </c>
      <c r="D58" s="305">
        <f>'Итого 6 дней 2 нед'!D58+'Итого за 1 нед'!D58</f>
        <v>3.3999999999999996E-2</v>
      </c>
      <c r="E58" s="305">
        <f>'Итого 6 дней 2 нед'!E58+'Итого за 1 нед'!E58</f>
        <v>1.7999999999999999E-2</v>
      </c>
      <c r="F58" s="392">
        <f>'Итого 6 дней 2 нед'!F58+'Итого за 1 нед'!F58</f>
        <v>0</v>
      </c>
      <c r="G58" s="305">
        <f>'Итого 6 дней 2 нед'!G58+'Итого за 1 нед'!G58</f>
        <v>0</v>
      </c>
      <c r="H58" s="306">
        <f>'Итого 6 дней 2 нед'!H58+'Итого за 1 нед'!H58</f>
        <v>0</v>
      </c>
      <c r="I58" s="175">
        <f t="shared" si="0"/>
        <v>5.1999999999999991E-2</v>
      </c>
    </row>
    <row r="59" spans="1:9" ht="15" customHeight="1" x14ac:dyDescent="0.25">
      <c r="A59" s="81">
        <v>48</v>
      </c>
      <c r="B59" s="255" t="s">
        <v>191</v>
      </c>
      <c r="C59" s="131" t="s">
        <v>12</v>
      </c>
      <c r="D59" s="305">
        <f>'Итого 6 дней 2 нед'!D59+'Итого за 1 нед'!D59</f>
        <v>0</v>
      </c>
      <c r="E59" s="305">
        <f>'Итого 6 дней 2 нед'!E59+'Итого за 1 нед'!E59</f>
        <v>0</v>
      </c>
      <c r="F59" s="392">
        <f>'Итого 6 дней 2 нед'!F59+'Итого за 1 нед'!F59</f>
        <v>0</v>
      </c>
      <c r="G59" s="305">
        <f>'Итого 6 дней 2 нед'!G59+'Итого за 1 нед'!G59</f>
        <v>0</v>
      </c>
      <c r="H59" s="306">
        <f>'Итого 6 дней 2 нед'!H59+'Итого за 1 нед'!H59</f>
        <v>0</v>
      </c>
      <c r="I59" s="175">
        <f t="shared" si="0"/>
        <v>0</v>
      </c>
    </row>
    <row r="60" spans="1:9" ht="15" customHeight="1" x14ac:dyDescent="0.25">
      <c r="A60" s="81">
        <v>49</v>
      </c>
      <c r="B60" s="255" t="s">
        <v>192</v>
      </c>
      <c r="C60" s="131" t="s">
        <v>12</v>
      </c>
      <c r="D60" s="305">
        <f>'Итого 6 дней 2 нед'!D60+'Итого за 1 нед'!D60</f>
        <v>0</v>
      </c>
      <c r="E60" s="305">
        <f>'Итого 6 дней 2 нед'!E60+'Итого за 1 нед'!E60</f>
        <v>0</v>
      </c>
      <c r="F60" s="392">
        <f>'Итого 6 дней 2 нед'!F60+'Итого за 1 нед'!F60</f>
        <v>0</v>
      </c>
      <c r="G60" s="305">
        <f>'Итого 6 дней 2 нед'!G60+'Итого за 1 нед'!G60</f>
        <v>0</v>
      </c>
      <c r="H60" s="306">
        <f>'Итого 6 дней 2 нед'!H60+'Итого за 1 нед'!H60</f>
        <v>0</v>
      </c>
      <c r="I60" s="175">
        <f t="shared" si="0"/>
        <v>0</v>
      </c>
    </row>
    <row r="61" spans="1:9" x14ac:dyDescent="0.25">
      <c r="A61" s="139"/>
      <c r="B61" s="287" t="s">
        <v>51</v>
      </c>
      <c r="C61" s="72"/>
      <c r="D61" s="305"/>
      <c r="E61" s="305"/>
      <c r="F61" s="392"/>
      <c r="G61" s="305"/>
      <c r="H61" s="306"/>
      <c r="I61" s="175"/>
    </row>
    <row r="62" spans="1:9" ht="15" customHeight="1" x14ac:dyDescent="0.25">
      <c r="A62" s="140">
        <v>50</v>
      </c>
      <c r="B62" s="288" t="s">
        <v>52</v>
      </c>
      <c r="C62" s="130" t="s">
        <v>12</v>
      </c>
      <c r="D62" s="305">
        <f>'Итого 6 дней 2 нед'!D62+'Итого за 1 нед'!D62</f>
        <v>9.7280000000000005E-2</v>
      </c>
      <c r="E62" s="305">
        <f>'Итого 6 дней 2 нед'!E62+'Итого за 1 нед'!E62</f>
        <v>8.2250000000000004E-2</v>
      </c>
      <c r="F62" s="392">
        <f>'Итого 6 дней 2 нед'!F62+'Итого за 1 нед'!F62</f>
        <v>0</v>
      </c>
      <c r="G62" s="305">
        <f>'Итого 6 дней 2 нед'!G62+'Итого за 1 нед'!G62</f>
        <v>0</v>
      </c>
      <c r="H62" s="306">
        <f>'Итого 6 дней 2 нед'!H62+'Итого за 1 нед'!H62</f>
        <v>0</v>
      </c>
      <c r="I62" s="175">
        <f t="shared" si="0"/>
        <v>0.17953000000000002</v>
      </c>
    </row>
    <row r="63" spans="1:9" ht="15" customHeight="1" x14ac:dyDescent="0.25">
      <c r="A63" s="140">
        <v>51</v>
      </c>
      <c r="B63" s="288" t="s">
        <v>193</v>
      </c>
      <c r="C63" s="130" t="s">
        <v>12</v>
      </c>
      <c r="D63" s="305">
        <f>'Итого 6 дней 2 нед'!D63+'Итого за 1 нед'!D63</f>
        <v>0</v>
      </c>
      <c r="E63" s="305">
        <f>'Итого 6 дней 2 нед'!E63+'Итого за 1 нед'!E63</f>
        <v>0</v>
      </c>
      <c r="F63" s="392">
        <f>'Итого 6 дней 2 нед'!F63+'Итого за 1 нед'!F63</f>
        <v>0</v>
      </c>
      <c r="G63" s="305">
        <f>'Итого 6 дней 2 нед'!G63+'Итого за 1 нед'!G63</f>
        <v>0</v>
      </c>
      <c r="H63" s="306">
        <f>'Итого 6 дней 2 нед'!H63+'Итого за 1 нед'!H63</f>
        <v>0</v>
      </c>
      <c r="I63" s="175">
        <f t="shared" si="0"/>
        <v>0</v>
      </c>
    </row>
    <row r="64" spans="1:9" ht="15" customHeight="1" x14ac:dyDescent="0.25">
      <c r="A64" s="140">
        <v>52</v>
      </c>
      <c r="B64" s="288" t="s">
        <v>102</v>
      </c>
      <c r="C64" s="130" t="s">
        <v>12</v>
      </c>
      <c r="D64" s="305">
        <f>'Итого 6 дней 2 нед'!D64+'Итого за 1 нед'!D64</f>
        <v>0</v>
      </c>
      <c r="E64" s="305">
        <f>'Итого 6 дней 2 нед'!E64+'Итого за 1 нед'!E64</f>
        <v>0</v>
      </c>
      <c r="F64" s="392">
        <f>'Итого 6 дней 2 нед'!F64+'Итого за 1 нед'!F64</f>
        <v>0</v>
      </c>
      <c r="G64" s="305">
        <f>'Итого 6 дней 2 нед'!G64+'Итого за 1 нед'!G64</f>
        <v>0</v>
      </c>
      <c r="H64" s="306">
        <f>'Итого 6 дней 2 нед'!H64+'Итого за 1 нед'!H64</f>
        <v>0.04</v>
      </c>
      <c r="I64" s="175">
        <f t="shared" si="0"/>
        <v>0.04</v>
      </c>
    </row>
    <row r="65" spans="1:9" ht="15" customHeight="1" x14ac:dyDescent="0.25">
      <c r="A65" s="140">
        <v>53</v>
      </c>
      <c r="B65" s="288" t="s">
        <v>220</v>
      </c>
      <c r="C65" s="130" t="s">
        <v>12</v>
      </c>
      <c r="D65" s="305">
        <f>'Итого 6 дней 2 нед'!D65+'Итого за 1 нед'!D65</f>
        <v>0</v>
      </c>
      <c r="E65" s="305">
        <f>'Итого 6 дней 2 нед'!E65+'Итого за 1 нед'!E65</f>
        <v>0</v>
      </c>
      <c r="F65" s="392">
        <f>'Итого 6 дней 2 нед'!F65+'Итого за 1 нед'!F65</f>
        <v>0</v>
      </c>
      <c r="G65" s="305">
        <f>'Итого 6 дней 2 нед'!G65+'Итого за 1 нед'!G65</f>
        <v>0</v>
      </c>
      <c r="H65" s="306">
        <f>'Итого 6 дней 2 нед'!H65+'Итого за 1 нед'!H65</f>
        <v>0</v>
      </c>
      <c r="I65" s="175">
        <f t="shared" si="0"/>
        <v>0</v>
      </c>
    </row>
    <row r="66" spans="1:9" ht="15" customHeight="1" x14ac:dyDescent="0.25">
      <c r="A66" s="140">
        <v>54</v>
      </c>
      <c r="B66" s="254" t="s">
        <v>92</v>
      </c>
      <c r="C66" s="134" t="s">
        <v>12</v>
      </c>
      <c r="D66" s="305">
        <f>'Итого 6 дней 2 нед'!D66+'Итого за 1 нед'!D66</f>
        <v>0</v>
      </c>
      <c r="E66" s="305">
        <f>'Итого 6 дней 2 нед'!E66+'Итого за 1 нед'!E66</f>
        <v>0</v>
      </c>
      <c r="F66" s="392">
        <f>'Итого 6 дней 2 нед'!F66+'Итого за 1 нед'!F66</f>
        <v>0</v>
      </c>
      <c r="G66" s="305">
        <f>'Итого 6 дней 2 нед'!G66+'Итого за 1 нед'!G66</f>
        <v>0</v>
      </c>
      <c r="H66" s="306">
        <f>'Итого 6 дней 2 нед'!H66+'Итого за 1 нед'!H66</f>
        <v>0</v>
      </c>
      <c r="I66" s="175">
        <f t="shared" si="0"/>
        <v>0</v>
      </c>
    </row>
    <row r="67" spans="1:9" x14ac:dyDescent="0.25">
      <c r="A67" s="140">
        <v>55</v>
      </c>
      <c r="B67" s="87" t="s">
        <v>123</v>
      </c>
      <c r="C67" s="133" t="s">
        <v>12</v>
      </c>
      <c r="D67" s="305">
        <f>'Итого 6 дней 2 нед'!D67+'Итого за 1 нед'!D67</f>
        <v>8.294E-2</v>
      </c>
      <c r="E67" s="305">
        <f>'Итого 6 дней 2 нед'!E67+'Итого за 1 нед'!E67</f>
        <v>0</v>
      </c>
      <c r="F67" s="392">
        <f>'Итого 6 дней 2 нед'!F67+'Итого за 1 нед'!F67</f>
        <v>0</v>
      </c>
      <c r="G67" s="305">
        <f>'Итого 6 дней 2 нед'!G67+'Итого за 1 нед'!G67</f>
        <v>0</v>
      </c>
      <c r="H67" s="306">
        <f>'Итого 6 дней 2 нед'!H67+'Итого за 1 нед'!H67</f>
        <v>0</v>
      </c>
      <c r="I67" s="175">
        <f t="shared" si="0"/>
        <v>8.294E-2</v>
      </c>
    </row>
    <row r="68" spans="1:9" ht="15" customHeight="1" x14ac:dyDescent="0.25">
      <c r="A68" s="140">
        <v>56</v>
      </c>
      <c r="B68" s="288" t="s">
        <v>53</v>
      </c>
      <c r="C68" s="130" t="s">
        <v>12</v>
      </c>
      <c r="D68" s="305">
        <f>'Итого 6 дней 2 нед'!D68+'Итого за 1 нед'!D68</f>
        <v>0</v>
      </c>
      <c r="E68" s="305">
        <f>'Итого 6 дней 2 нед'!E68+'Итого за 1 нед'!E68</f>
        <v>0</v>
      </c>
      <c r="F68" s="392">
        <f>'Итого 6 дней 2 нед'!F68+'Итого за 1 нед'!F68</f>
        <v>0</v>
      </c>
      <c r="G68" s="305">
        <f>'Итого 6 дней 2 нед'!G68+'Итого за 1 нед'!G68</f>
        <v>0</v>
      </c>
      <c r="H68" s="306">
        <f>'Итого 6 дней 2 нед'!H68+'Итого за 1 нед'!H68</f>
        <v>0</v>
      </c>
      <c r="I68" s="175">
        <f t="shared" si="0"/>
        <v>0</v>
      </c>
    </row>
    <row r="69" spans="1:9" ht="15" customHeight="1" x14ac:dyDescent="0.25">
      <c r="A69" s="140">
        <v>57</v>
      </c>
      <c r="B69" s="254" t="s">
        <v>54</v>
      </c>
      <c r="C69" s="131" t="s">
        <v>12</v>
      </c>
      <c r="D69" s="305">
        <f>'Итого 6 дней 2 нед'!D69+'Итого за 1 нед'!D69</f>
        <v>0</v>
      </c>
      <c r="E69" s="305">
        <f>'Итого 6 дней 2 нед'!E69+'Итого за 1 нед'!E69</f>
        <v>0</v>
      </c>
      <c r="F69" s="392">
        <f>'Итого 6 дней 2 нед'!F69+'Итого за 1 нед'!F69</f>
        <v>0</v>
      </c>
      <c r="G69" s="305">
        <f>'Итого 6 дней 2 нед'!G69+'Итого за 1 нед'!G69</f>
        <v>0</v>
      </c>
      <c r="H69" s="306">
        <f>'Итого 6 дней 2 нед'!H69+'Итого за 1 нед'!H69</f>
        <v>8.5180000000000006E-2</v>
      </c>
      <c r="I69" s="175">
        <f t="shared" si="0"/>
        <v>8.5180000000000006E-2</v>
      </c>
    </row>
    <row r="70" spans="1:9" ht="15" customHeight="1" x14ac:dyDescent="0.25">
      <c r="A70" s="140">
        <v>58</v>
      </c>
      <c r="B70" s="254" t="s">
        <v>55</v>
      </c>
      <c r="C70" s="131" t="s">
        <v>12</v>
      </c>
      <c r="D70" s="305">
        <f>'Итого 6 дней 2 нед'!D70+'Итого за 1 нед'!D70</f>
        <v>0</v>
      </c>
      <c r="E70" s="305">
        <f>'Итого 6 дней 2 нед'!E70+'Итого за 1 нед'!E70</f>
        <v>0</v>
      </c>
      <c r="F70" s="392">
        <f>'Итого 6 дней 2 нед'!F70+'Итого за 1 нед'!F70</f>
        <v>0</v>
      </c>
      <c r="G70" s="305">
        <f>'Итого 6 дней 2 нед'!G70+'Итого за 1 нед'!G70</f>
        <v>0</v>
      </c>
      <c r="H70" s="306">
        <f>'Итого 6 дней 2 нед'!H70+'Итого за 1 нед'!H70</f>
        <v>0</v>
      </c>
      <c r="I70" s="175">
        <f t="shared" si="0"/>
        <v>0</v>
      </c>
    </row>
    <row r="71" spans="1:9" x14ac:dyDescent="0.25">
      <c r="A71" s="140">
        <v>59</v>
      </c>
      <c r="B71" s="254" t="s">
        <v>56</v>
      </c>
      <c r="C71" s="131" t="s">
        <v>12</v>
      </c>
      <c r="D71" s="305">
        <f>'Итого 6 дней 2 нед'!D71+'Итого за 1 нед'!D71</f>
        <v>1.9949999999999999E-2</v>
      </c>
      <c r="E71" s="305">
        <f>'Итого 6 дней 2 нед'!E71+'Итого за 1 нед'!E71</f>
        <v>2.155E-2</v>
      </c>
      <c r="F71" s="392">
        <f>'Итого 6 дней 2 нед'!F71+'Итого за 1 нед'!F71</f>
        <v>0</v>
      </c>
      <c r="G71" s="305">
        <f>'Итого 6 дней 2 нед'!G71+'Итого за 1 нед'!G71</f>
        <v>0</v>
      </c>
      <c r="H71" s="306">
        <f>'Итого 6 дней 2 нед'!H71+'Итого за 1 нед'!H71</f>
        <v>1.0999999999999999E-2</v>
      </c>
      <c r="I71" s="175">
        <f t="shared" si="0"/>
        <v>5.2499999999999991E-2</v>
      </c>
    </row>
    <row r="72" spans="1:9" ht="15" customHeight="1" x14ac:dyDescent="0.25">
      <c r="A72" s="140">
        <v>60</v>
      </c>
      <c r="B72" s="87" t="s">
        <v>109</v>
      </c>
      <c r="C72" s="133" t="s">
        <v>12</v>
      </c>
      <c r="D72" s="305">
        <f>'Итого 6 дней 2 нед'!D72+'Итого за 1 нед'!D72</f>
        <v>0</v>
      </c>
      <c r="E72" s="305">
        <f>'Итого 6 дней 2 нед'!E72+'Итого за 1 нед'!E72</f>
        <v>0</v>
      </c>
      <c r="F72" s="392">
        <f>'Итого 6 дней 2 нед'!F72+'Итого за 1 нед'!F72</f>
        <v>0</v>
      </c>
      <c r="G72" s="305">
        <f>'Итого 6 дней 2 нед'!G72+'Итого за 1 нед'!G72</f>
        <v>0</v>
      </c>
      <c r="H72" s="306">
        <f>'Итого 6 дней 2 нед'!H72+'Итого за 1 нед'!H72</f>
        <v>0</v>
      </c>
      <c r="I72" s="175">
        <f t="shared" ref="I72:I135" si="1">D72+E72+F72+G72+H72</f>
        <v>0</v>
      </c>
    </row>
    <row r="73" spans="1:9" x14ac:dyDescent="0.25">
      <c r="A73" s="81"/>
      <c r="B73" s="292" t="s">
        <v>198</v>
      </c>
      <c r="C73" s="72"/>
      <c r="D73" s="305"/>
      <c r="E73" s="305"/>
      <c r="F73" s="392"/>
      <c r="G73" s="305"/>
      <c r="H73" s="306"/>
      <c r="I73" s="175"/>
    </row>
    <row r="74" spans="1:9" x14ac:dyDescent="0.25">
      <c r="A74" s="81">
        <v>61</v>
      </c>
      <c r="B74" s="254" t="s">
        <v>57</v>
      </c>
      <c r="C74" s="131" t="s">
        <v>12</v>
      </c>
      <c r="D74" s="305">
        <f>'Итого 6 дней 2 нед'!D74+'Итого за 1 нед'!D74</f>
        <v>5.0000000000000001E-3</v>
      </c>
      <c r="E74" s="305">
        <f>'Итого 6 дней 2 нед'!E74+'Итого за 1 нед'!E74</f>
        <v>3.5000000000000001E-3</v>
      </c>
      <c r="F74" s="392">
        <f>'Итого 6 дней 2 нед'!F74+'Итого за 1 нед'!F74</f>
        <v>9.0000000000000011E-3</v>
      </c>
      <c r="G74" s="305">
        <f>'Итого 6 дней 2 нед'!G74+'Итого за 1 нед'!G74</f>
        <v>0</v>
      </c>
      <c r="H74" s="306">
        <f>'Итого 6 дней 2 нед'!H74+'Итого за 1 нед'!H74</f>
        <v>1.5E-3</v>
      </c>
      <c r="I74" s="175">
        <f t="shared" si="1"/>
        <v>1.9000000000000003E-2</v>
      </c>
    </row>
    <row r="75" spans="1:9" x14ac:dyDescent="0.25">
      <c r="A75" s="81">
        <v>62</v>
      </c>
      <c r="B75" s="254" t="s">
        <v>58</v>
      </c>
      <c r="C75" s="131" t="s">
        <v>12</v>
      </c>
      <c r="D75" s="305">
        <f>'Итого 6 дней 2 нед'!D75+'Итого за 1 нед'!D75</f>
        <v>5.0000000000000001E-3</v>
      </c>
      <c r="E75" s="305">
        <f>'Итого 6 дней 2 нед'!E75+'Итого за 1 нед'!E75</f>
        <v>5.0000000000000001E-3</v>
      </c>
      <c r="F75" s="392">
        <f>'Итого 6 дней 2 нед'!F75+'Итого за 1 нед'!F75</f>
        <v>0</v>
      </c>
      <c r="G75" s="305">
        <f>'Итого 6 дней 2 нед'!G75+'Итого за 1 нед'!G75</f>
        <v>0</v>
      </c>
      <c r="H75" s="306">
        <f>'Итого 6 дней 2 нед'!H75+'Итого за 1 нед'!H75</f>
        <v>0</v>
      </c>
      <c r="I75" s="175">
        <f t="shared" si="1"/>
        <v>0.01</v>
      </c>
    </row>
    <row r="76" spans="1:9" x14ac:dyDescent="0.25">
      <c r="A76" s="81">
        <v>63</v>
      </c>
      <c r="B76" s="254" t="s">
        <v>59</v>
      </c>
      <c r="C76" s="131" t="s">
        <v>12</v>
      </c>
      <c r="D76" s="305">
        <f>'Итого 6 дней 2 нед'!D76+'Итого за 1 нед'!D76</f>
        <v>0</v>
      </c>
      <c r="E76" s="305">
        <f>'Итого 6 дней 2 нед'!E76+'Итого за 1 нед'!E76</f>
        <v>0</v>
      </c>
      <c r="F76" s="392">
        <f>'Итого 6 дней 2 нед'!F76+'Итого за 1 нед'!F76</f>
        <v>0</v>
      </c>
      <c r="G76" s="305">
        <f>'Итого 6 дней 2 нед'!G76+'Итого за 1 нед'!G76</f>
        <v>0</v>
      </c>
      <c r="H76" s="306">
        <f>'Итого 6 дней 2 нед'!H76+'Итого за 1 нед'!H76</f>
        <v>4.8000000000000001E-2</v>
      </c>
      <c r="I76" s="175">
        <f t="shared" si="1"/>
        <v>4.8000000000000001E-2</v>
      </c>
    </row>
    <row r="77" spans="1:9" x14ac:dyDescent="0.25">
      <c r="A77" s="81">
        <v>64</v>
      </c>
      <c r="B77" s="254" t="s">
        <v>60</v>
      </c>
      <c r="C77" s="131" t="s">
        <v>12</v>
      </c>
      <c r="D77" s="305">
        <f>'Итого 6 дней 2 нед'!D77+'Итого за 1 нед'!D77</f>
        <v>5.0000000000000001E-3</v>
      </c>
      <c r="E77" s="305">
        <f>'Итого 6 дней 2 нед'!E77+'Итого за 1 нед'!E77</f>
        <v>0</v>
      </c>
      <c r="F77" s="392">
        <f>'Итого 6 дней 2 нед'!F77+'Итого за 1 нед'!F77</f>
        <v>0</v>
      </c>
      <c r="G77" s="305">
        <f>'Итого 6 дней 2 нед'!G77+'Итого за 1 нед'!G77</f>
        <v>0</v>
      </c>
      <c r="H77" s="306">
        <f>'Итого 6 дней 2 нед'!H77+'Итого за 1 нед'!H77</f>
        <v>0</v>
      </c>
      <c r="I77" s="175">
        <f t="shared" si="1"/>
        <v>5.0000000000000001E-3</v>
      </c>
    </row>
    <row r="78" spans="1:9" ht="15" customHeight="1" x14ac:dyDescent="0.25">
      <c r="A78" s="81">
        <v>65</v>
      </c>
      <c r="B78" s="254" t="s">
        <v>195</v>
      </c>
      <c r="C78" s="131" t="s">
        <v>12</v>
      </c>
      <c r="D78" s="305">
        <f>'Итого 6 дней 2 нед'!D78+'Итого за 1 нед'!D78</f>
        <v>0</v>
      </c>
      <c r="E78" s="305">
        <f>'Итого 6 дней 2 нед'!E78+'Итого за 1 нед'!E78</f>
        <v>0</v>
      </c>
      <c r="F78" s="392">
        <f>'Итого 6 дней 2 нед'!F78+'Итого за 1 нед'!F78</f>
        <v>0</v>
      </c>
      <c r="G78" s="305">
        <f>'Итого 6 дней 2 нед'!G78+'Итого за 1 нед'!G78</f>
        <v>0</v>
      </c>
      <c r="H78" s="306">
        <f>'Итого 6 дней 2 нед'!H78+'Итого за 1 нед'!H78</f>
        <v>0</v>
      </c>
      <c r="I78" s="175">
        <f t="shared" si="1"/>
        <v>0</v>
      </c>
    </row>
    <row r="79" spans="1:9" x14ac:dyDescent="0.25">
      <c r="A79" s="81"/>
      <c r="B79" s="292" t="s">
        <v>196</v>
      </c>
      <c r="C79" s="72"/>
      <c r="D79" s="305"/>
      <c r="E79" s="305"/>
      <c r="F79" s="392"/>
      <c r="G79" s="305"/>
      <c r="H79" s="306"/>
      <c r="I79" s="175"/>
    </row>
    <row r="80" spans="1:9" x14ac:dyDescent="0.25">
      <c r="A80" s="81">
        <v>66</v>
      </c>
      <c r="B80" s="288" t="s">
        <v>66</v>
      </c>
      <c r="C80" s="130" t="s">
        <v>12</v>
      </c>
      <c r="D80" s="305">
        <f>'Итого 6 дней 2 нед'!D80+'Итого за 1 нед'!D80</f>
        <v>4.0800000000000003E-2</v>
      </c>
      <c r="E80" s="305">
        <f>'Итого 6 дней 2 нед'!E80+'Итого за 1 нед'!E80</f>
        <v>4.0800000000000003E-2</v>
      </c>
      <c r="F80" s="392">
        <f>'Итого 6 дней 2 нед'!F80+'Итого за 1 нед'!F80</f>
        <v>2.0400000000000001E-2</v>
      </c>
      <c r="G80" s="305">
        <f>'Итого 6 дней 2 нед'!G80+'Итого за 1 нед'!G80</f>
        <v>0</v>
      </c>
      <c r="H80" s="306">
        <f>'Итого 6 дней 2 нед'!H80+'Итого за 1 нед'!H80</f>
        <v>6.1200000000000004E-2</v>
      </c>
      <c r="I80" s="175">
        <f t="shared" si="1"/>
        <v>0.16320000000000001</v>
      </c>
    </row>
    <row r="81" spans="1:9" ht="15" customHeight="1" x14ac:dyDescent="0.25">
      <c r="A81" s="81">
        <v>67</v>
      </c>
      <c r="B81" s="288" t="s">
        <v>67</v>
      </c>
      <c r="C81" s="130" t="s">
        <v>12</v>
      </c>
      <c r="D81" s="305">
        <f>'Итого 6 дней 2 нед'!D81+'Итого за 1 нед'!D81</f>
        <v>0</v>
      </c>
      <c r="E81" s="305">
        <f>'Итого 6 дней 2 нед'!E81+'Итого за 1 нед'!E81</f>
        <v>0</v>
      </c>
      <c r="F81" s="392">
        <f>'Итого 6 дней 2 нед'!F81+'Итого за 1 нед'!F81</f>
        <v>0</v>
      </c>
      <c r="G81" s="305">
        <f>'Итого 6 дней 2 нед'!G81+'Итого за 1 нед'!G81</f>
        <v>0</v>
      </c>
      <c r="H81" s="306">
        <f>'Итого 6 дней 2 нед'!H81+'Итого за 1 нед'!H81</f>
        <v>4.02E-2</v>
      </c>
      <c r="I81" s="175">
        <f t="shared" si="1"/>
        <v>4.02E-2</v>
      </c>
    </row>
    <row r="82" spans="1:9" ht="15" customHeight="1" x14ac:dyDescent="0.25">
      <c r="A82" s="81">
        <v>68</v>
      </c>
      <c r="B82" s="288" t="s">
        <v>68</v>
      </c>
      <c r="C82" s="130" t="s">
        <v>12</v>
      </c>
      <c r="D82" s="305">
        <f>'Итого 6 дней 2 нед'!D82+'Итого за 1 нед'!D82</f>
        <v>0</v>
      </c>
      <c r="E82" s="305">
        <f>'Итого 6 дней 2 нед'!E82+'Итого за 1 нед'!E82</f>
        <v>0</v>
      </c>
      <c r="F82" s="392">
        <f>'Итого 6 дней 2 нед'!F82+'Итого за 1 нед'!F82</f>
        <v>0</v>
      </c>
      <c r="G82" s="305">
        <f>'Итого 6 дней 2 нед'!G82+'Итого за 1 нед'!G82</f>
        <v>0</v>
      </c>
      <c r="H82" s="306">
        <f>'Итого 6 дней 2 нед'!H82+'Итого за 1 нед'!H82</f>
        <v>0</v>
      </c>
      <c r="I82" s="175">
        <f t="shared" si="1"/>
        <v>0</v>
      </c>
    </row>
    <row r="83" spans="1:9" ht="15" customHeight="1" x14ac:dyDescent="0.25">
      <c r="A83" s="81">
        <v>69</v>
      </c>
      <c r="B83" s="254" t="s">
        <v>69</v>
      </c>
      <c r="C83" s="131" t="s">
        <v>12</v>
      </c>
      <c r="D83" s="305">
        <f>'Итого 6 дней 2 нед'!D83+'Итого за 1 нед'!D83</f>
        <v>0</v>
      </c>
      <c r="E83" s="305">
        <f>'Итого 6 дней 2 нед'!E83+'Итого за 1 нед'!E83</f>
        <v>0</v>
      </c>
      <c r="F83" s="392">
        <f>'Итого 6 дней 2 нед'!F83+'Итого за 1 нед'!F83</f>
        <v>0</v>
      </c>
      <c r="G83" s="305">
        <f>'Итого 6 дней 2 нед'!G83+'Итого за 1 нед'!G83</f>
        <v>0</v>
      </c>
      <c r="H83" s="306">
        <f>'Итого 6 дней 2 нед'!H83+'Итого за 1 нед'!H83</f>
        <v>0</v>
      </c>
      <c r="I83" s="175">
        <f t="shared" si="1"/>
        <v>0</v>
      </c>
    </row>
    <row r="84" spans="1:9" x14ac:dyDescent="0.25">
      <c r="A84" s="81">
        <v>70</v>
      </c>
      <c r="B84" s="254" t="s">
        <v>70</v>
      </c>
      <c r="C84" s="131" t="s">
        <v>12</v>
      </c>
      <c r="D84" s="305">
        <f>'Итого 6 дней 2 нед'!D84+'Итого за 1 нед'!D84</f>
        <v>5.0000000000000001E-3</v>
      </c>
      <c r="E84" s="305">
        <f>'Итого 6 дней 2 нед'!E84+'Итого за 1 нед'!E84</f>
        <v>5.0000000000000001E-3</v>
      </c>
      <c r="F84" s="392">
        <f>'Итого 6 дней 2 нед'!F84+'Итого за 1 нед'!F84</f>
        <v>5.0000000000000001E-3</v>
      </c>
      <c r="G84" s="305">
        <f>'Итого 6 дней 2 нед'!G84+'Итого за 1 нед'!G84</f>
        <v>0</v>
      </c>
      <c r="H84" s="306">
        <f>'Итого 6 дней 2 нед'!H84+'Итого за 1 нед'!H84</f>
        <v>0.02</v>
      </c>
      <c r="I84" s="175">
        <f t="shared" si="1"/>
        <v>3.5000000000000003E-2</v>
      </c>
    </row>
    <row r="85" spans="1:9" ht="15" customHeight="1" x14ac:dyDescent="0.25">
      <c r="A85" s="81">
        <v>71</v>
      </c>
      <c r="B85" s="255" t="s">
        <v>103</v>
      </c>
      <c r="C85" s="131" t="s">
        <v>12</v>
      </c>
      <c r="D85" s="305">
        <f>'Итого 6 дней 2 нед'!D85+'Итого за 1 нед'!D85</f>
        <v>0</v>
      </c>
      <c r="E85" s="305">
        <f>'Итого 6 дней 2 нед'!E85+'Итого за 1 нед'!E85</f>
        <v>0</v>
      </c>
      <c r="F85" s="392">
        <f>'Итого 6 дней 2 нед'!F85+'Итого за 1 нед'!F85</f>
        <v>0</v>
      </c>
      <c r="G85" s="305">
        <f>'Итого 6 дней 2 нед'!G85+'Итого за 1 нед'!G85</f>
        <v>0</v>
      </c>
      <c r="H85" s="306">
        <f>'Итого 6 дней 2 нед'!H85+'Итого за 1 нед'!H85</f>
        <v>0</v>
      </c>
      <c r="I85" s="175">
        <f t="shared" si="1"/>
        <v>0</v>
      </c>
    </row>
    <row r="86" spans="1:9" ht="15" customHeight="1" x14ac:dyDescent="0.25">
      <c r="A86" s="81">
        <v>72</v>
      </c>
      <c r="B86" s="255" t="s">
        <v>111</v>
      </c>
      <c r="C86" s="131" t="s">
        <v>12</v>
      </c>
      <c r="D86" s="305">
        <f>'Итого 6 дней 2 нед'!D86+'Итого за 1 нед'!D86</f>
        <v>0</v>
      </c>
      <c r="E86" s="305">
        <f>'Итого 6 дней 2 нед'!E86+'Итого за 1 нед'!E86</f>
        <v>0</v>
      </c>
      <c r="F86" s="392">
        <f>'Итого 6 дней 2 нед'!F86+'Итого за 1 нед'!F86</f>
        <v>0</v>
      </c>
      <c r="G86" s="305">
        <f>'Итого 6 дней 2 нед'!G86+'Итого за 1 нед'!G86</f>
        <v>0</v>
      </c>
      <c r="H86" s="306">
        <f>'Итого 6 дней 2 нед'!H86+'Итого за 1 нед'!H86</f>
        <v>0</v>
      </c>
      <c r="I86" s="175">
        <f t="shared" si="1"/>
        <v>0</v>
      </c>
    </row>
    <row r="87" spans="1:9" ht="15" customHeight="1" x14ac:dyDescent="0.25">
      <c r="A87" s="81">
        <v>73</v>
      </c>
      <c r="B87" s="255" t="s">
        <v>112</v>
      </c>
      <c r="C87" s="131" t="s">
        <v>12</v>
      </c>
      <c r="D87" s="305">
        <f>'Итого 6 дней 2 нед'!D87+'Итого за 1 нед'!D87</f>
        <v>0</v>
      </c>
      <c r="E87" s="305">
        <f>'Итого 6 дней 2 нед'!E87+'Итого за 1 нед'!E87</f>
        <v>0</v>
      </c>
      <c r="F87" s="392">
        <f>'Итого 6 дней 2 нед'!F87+'Итого за 1 нед'!F87</f>
        <v>0</v>
      </c>
      <c r="G87" s="305">
        <f>'Итого 6 дней 2 нед'!G87+'Итого за 1 нед'!G87</f>
        <v>0</v>
      </c>
      <c r="H87" s="306">
        <f>'Итого 6 дней 2 нед'!H87+'Итого за 1 нед'!H87</f>
        <v>0</v>
      </c>
      <c r="I87" s="175">
        <f t="shared" si="1"/>
        <v>0</v>
      </c>
    </row>
    <row r="88" spans="1:9" ht="15" customHeight="1" x14ac:dyDescent="0.25">
      <c r="A88" s="81">
        <v>74</v>
      </c>
      <c r="B88" s="255" t="s">
        <v>199</v>
      </c>
      <c r="C88" s="132" t="s">
        <v>12</v>
      </c>
      <c r="D88" s="305">
        <f>'Итого 6 дней 2 нед'!D88+'Итого за 1 нед'!D88</f>
        <v>0</v>
      </c>
      <c r="E88" s="305">
        <f>'Итого 6 дней 2 нед'!E88+'Итого за 1 нед'!E88</f>
        <v>0</v>
      </c>
      <c r="F88" s="392">
        <f>'Итого 6 дней 2 нед'!F88+'Итого за 1 нед'!F88</f>
        <v>0</v>
      </c>
      <c r="G88" s="305">
        <f>'Итого 6 дней 2 нед'!G88+'Итого за 1 нед'!G88</f>
        <v>0</v>
      </c>
      <c r="H88" s="306">
        <f>'Итого 6 дней 2 нед'!H88+'Итого за 1 нед'!H88</f>
        <v>0</v>
      </c>
      <c r="I88" s="175">
        <f t="shared" si="1"/>
        <v>0</v>
      </c>
    </row>
    <row r="89" spans="1:9" ht="15" customHeight="1" x14ac:dyDescent="0.25">
      <c r="A89" s="81">
        <v>75</v>
      </c>
      <c r="B89" s="255" t="s">
        <v>200</v>
      </c>
      <c r="C89" s="132" t="s">
        <v>12</v>
      </c>
      <c r="D89" s="305">
        <f>'Итого 6 дней 2 нед'!D89+'Итого за 1 нед'!D89</f>
        <v>0</v>
      </c>
      <c r="E89" s="305">
        <f>'Итого 6 дней 2 нед'!E89+'Итого за 1 нед'!E89</f>
        <v>0</v>
      </c>
      <c r="F89" s="392">
        <f>'Итого 6 дней 2 нед'!F89+'Итого за 1 нед'!F89</f>
        <v>0</v>
      </c>
      <c r="G89" s="305">
        <f>'Итого 6 дней 2 нед'!G89+'Итого за 1 нед'!G89</f>
        <v>0</v>
      </c>
      <c r="H89" s="306">
        <f>'Итого 6 дней 2 нед'!H89+'Итого за 1 нед'!H89</f>
        <v>0</v>
      </c>
      <c r="I89" s="175">
        <f t="shared" si="1"/>
        <v>0</v>
      </c>
    </row>
    <row r="90" spans="1:9" ht="15" customHeight="1" x14ac:dyDescent="0.25">
      <c r="A90" s="81"/>
      <c r="B90" s="293" t="s">
        <v>206</v>
      </c>
      <c r="C90" s="130"/>
      <c r="D90" s="305"/>
      <c r="E90" s="305"/>
      <c r="F90" s="392"/>
      <c r="G90" s="305"/>
      <c r="H90" s="306"/>
      <c r="I90" s="175"/>
    </row>
    <row r="91" spans="1:9" ht="15" customHeight="1" x14ac:dyDescent="0.25">
      <c r="A91" s="81">
        <v>76</v>
      </c>
      <c r="B91" s="295" t="s">
        <v>224</v>
      </c>
      <c r="C91" s="130" t="s">
        <v>45</v>
      </c>
      <c r="D91" s="305">
        <f>'Итого 6 дней 2 нед'!D91+'Итого за 1 нед'!D91</f>
        <v>0</v>
      </c>
      <c r="E91" s="305">
        <f>'Итого 6 дней 2 нед'!E91+'Итого за 1 нед'!E91</f>
        <v>0</v>
      </c>
      <c r="F91" s="392">
        <f>'Итого 6 дней 2 нед'!F91+'Итого за 1 нед'!F91</f>
        <v>0</v>
      </c>
      <c r="G91" s="305">
        <f>'Итого 6 дней 2 нед'!G91+'Итого за 1 нед'!G91</f>
        <v>0</v>
      </c>
      <c r="H91" s="306">
        <f>'Итого 6 дней 2 нед'!H91+'Итого за 1 нед'!H91</f>
        <v>0</v>
      </c>
      <c r="I91" s="175">
        <f t="shared" si="1"/>
        <v>0</v>
      </c>
    </row>
    <row r="92" spans="1:9" ht="15" customHeight="1" x14ac:dyDescent="0.25">
      <c r="A92" s="81">
        <v>77</v>
      </c>
      <c r="B92" s="288" t="s">
        <v>2</v>
      </c>
      <c r="C92" s="130" t="s">
        <v>45</v>
      </c>
      <c r="D92" s="305">
        <f>'Итого 6 дней 2 нед'!D92+'Итого за 1 нед'!D92</f>
        <v>0</v>
      </c>
      <c r="E92" s="305">
        <f>'Итого 6 дней 2 нед'!E92+'Итого за 1 нед'!E92</f>
        <v>0</v>
      </c>
      <c r="F92" s="392">
        <f>'Итого 6 дней 2 нед'!F92+'Итого за 1 нед'!F92</f>
        <v>0</v>
      </c>
      <c r="G92" s="305">
        <f>'Итого 6 дней 2 нед'!G92+'Итого за 1 нед'!G92</f>
        <v>0</v>
      </c>
      <c r="H92" s="306">
        <f>'Итого 6 дней 2 нед'!H92+'Итого за 1 нед'!H92</f>
        <v>0</v>
      </c>
      <c r="I92" s="175">
        <f t="shared" si="1"/>
        <v>0</v>
      </c>
    </row>
    <row r="93" spans="1:9" x14ac:dyDescent="0.25">
      <c r="A93" s="81"/>
      <c r="B93" s="293" t="s">
        <v>201</v>
      </c>
      <c r="C93" s="131"/>
      <c r="D93" s="305"/>
      <c r="E93" s="305"/>
      <c r="F93" s="392"/>
      <c r="G93" s="305"/>
      <c r="H93" s="306"/>
      <c r="I93" s="175"/>
    </row>
    <row r="94" spans="1:9" ht="15" customHeight="1" x14ac:dyDescent="0.25">
      <c r="A94" s="81">
        <v>78</v>
      </c>
      <c r="B94" s="288" t="s">
        <v>301</v>
      </c>
      <c r="C94" s="131" t="s">
        <v>82</v>
      </c>
      <c r="D94" s="305">
        <f>'Итого 6 дней 2 нед'!D94+'Итого за 1 нед'!D94</f>
        <v>0</v>
      </c>
      <c r="E94" s="305">
        <f>'Итого 6 дней 2 нед'!E94+'Итого за 1 нед'!E94</f>
        <v>0</v>
      </c>
      <c r="F94" s="392">
        <f>'Итого 6 дней 2 нед'!F94+'Итого за 1 нед'!F94</f>
        <v>0</v>
      </c>
      <c r="G94" s="305">
        <f>'Итого 6 дней 2 нед'!G94+'Итого за 1 нед'!G94</f>
        <v>0</v>
      </c>
      <c r="H94" s="306">
        <f>'Итого 6 дней 2 нед'!H94+'Итого за 1 нед'!H94</f>
        <v>0</v>
      </c>
      <c r="I94" s="175">
        <f t="shared" si="1"/>
        <v>0</v>
      </c>
    </row>
    <row r="95" spans="1:9" ht="15" customHeight="1" x14ac:dyDescent="0.25">
      <c r="A95" s="81">
        <v>79</v>
      </c>
      <c r="B95" s="288" t="s">
        <v>171</v>
      </c>
      <c r="C95" s="131" t="s">
        <v>12</v>
      </c>
      <c r="D95" s="305">
        <f>'Итого 6 дней 2 нед'!D95+'Итого за 1 нед'!D95</f>
        <v>0</v>
      </c>
      <c r="E95" s="305">
        <f>'Итого 6 дней 2 нед'!E95+'Итого за 1 нед'!E95</f>
        <v>0</v>
      </c>
      <c r="F95" s="392">
        <f>'Итого 6 дней 2 нед'!F95+'Итого за 1 нед'!F95</f>
        <v>0.10500000000000001</v>
      </c>
      <c r="G95" s="305">
        <f>'Итого 6 дней 2 нед'!G95+'Итого за 1 нед'!G95</f>
        <v>0</v>
      </c>
      <c r="H95" s="306">
        <f>'Итого 6 дней 2 нед'!H95+'Итого за 1 нед'!H95</f>
        <v>0</v>
      </c>
      <c r="I95" s="175">
        <f t="shared" si="1"/>
        <v>0.10500000000000001</v>
      </c>
    </row>
    <row r="96" spans="1:9" ht="15" customHeight="1" x14ac:dyDescent="0.25">
      <c r="A96" s="141">
        <v>80</v>
      </c>
      <c r="B96" s="254" t="s">
        <v>81</v>
      </c>
      <c r="C96" s="131" t="s">
        <v>12</v>
      </c>
      <c r="D96" s="305">
        <f>'Итого 6 дней 2 нед'!D96+'Итого за 1 нед'!D96</f>
        <v>0</v>
      </c>
      <c r="E96" s="305">
        <f>'Итого 6 дней 2 нед'!E96+'Итого за 1 нед'!E96</f>
        <v>0</v>
      </c>
      <c r="F96" s="392">
        <f>'Итого 6 дней 2 нед'!F96+'Итого за 1 нед'!F96</f>
        <v>0.02</v>
      </c>
      <c r="G96" s="305">
        <f>'Итого 6 дней 2 нед'!G96+'Итого за 1 нед'!G96</f>
        <v>0</v>
      </c>
      <c r="H96" s="306">
        <f>'Итого 6 дней 2 нед'!H96+'Итого за 1 нед'!H96</f>
        <v>0</v>
      </c>
      <c r="I96" s="175">
        <f t="shared" si="1"/>
        <v>0.02</v>
      </c>
    </row>
    <row r="97" spans="1:9" x14ac:dyDescent="0.25">
      <c r="A97" s="81">
        <v>81</v>
      </c>
      <c r="B97" s="294" t="s">
        <v>260</v>
      </c>
      <c r="C97" s="135" t="s">
        <v>12</v>
      </c>
      <c r="D97" s="305">
        <f>'Итого 6 дней 2 нед'!D97+'Итого за 1 нед'!D97</f>
        <v>0</v>
      </c>
      <c r="E97" s="305">
        <f>'Итого 6 дней 2 нед'!E97+'Итого за 1 нед'!E97</f>
        <v>0</v>
      </c>
      <c r="F97" s="392">
        <f>'Итого 6 дней 2 нед'!F97+'Итого за 1 нед'!F97</f>
        <v>0.06</v>
      </c>
      <c r="G97" s="305">
        <f>'Итого 6 дней 2 нед'!G97+'Итого за 1 нед'!G97</f>
        <v>0</v>
      </c>
      <c r="H97" s="306">
        <f>'Итого 6 дней 2 нед'!H97+'Итого за 1 нед'!H97</f>
        <v>0</v>
      </c>
      <c r="I97" s="175">
        <f t="shared" si="1"/>
        <v>0.06</v>
      </c>
    </row>
    <row r="98" spans="1:9" x14ac:dyDescent="0.25">
      <c r="A98" s="141">
        <v>82</v>
      </c>
      <c r="B98" s="294" t="s">
        <v>203</v>
      </c>
      <c r="C98" s="135" t="s">
        <v>12</v>
      </c>
      <c r="D98" s="305">
        <f>'Итого 6 дней 2 нед'!D98+'Итого за 1 нед'!D98</f>
        <v>0</v>
      </c>
      <c r="E98" s="305">
        <f>'Итого 6 дней 2 нед'!E98+'Итого за 1 нед'!E98</f>
        <v>0</v>
      </c>
      <c r="F98" s="392">
        <f>'Итого 6 дней 2 нед'!F98+'Итого за 1 нед'!F98</f>
        <v>0.06</v>
      </c>
      <c r="G98" s="305">
        <f>'Итого 6 дней 2 нед'!G98+'Итого за 1 нед'!G98</f>
        <v>0</v>
      </c>
      <c r="H98" s="306">
        <f>'Итого 6 дней 2 нед'!H98+'Итого за 1 нед'!H98</f>
        <v>0</v>
      </c>
      <c r="I98" s="175">
        <f t="shared" si="1"/>
        <v>0.06</v>
      </c>
    </row>
    <row r="99" spans="1:9" x14ac:dyDescent="0.25">
      <c r="A99" s="81">
        <v>83</v>
      </c>
      <c r="B99" s="294" t="s">
        <v>204</v>
      </c>
      <c r="C99" s="135" t="s">
        <v>12</v>
      </c>
      <c r="D99" s="305">
        <f>'Итого 6 дней 2 нед'!D99+'Итого за 1 нед'!D99</f>
        <v>0</v>
      </c>
      <c r="E99" s="305">
        <f>'Итого 6 дней 2 нед'!E99+'Итого за 1 нед'!E99</f>
        <v>0</v>
      </c>
      <c r="F99" s="392">
        <f>'Итого 6 дней 2 нед'!F99+'Итого за 1 нед'!F99</f>
        <v>0.03</v>
      </c>
      <c r="G99" s="305">
        <f>'Итого 6 дней 2 нед'!G99+'Итого за 1 нед'!G99</f>
        <v>0</v>
      </c>
      <c r="H99" s="306">
        <f>'Итого 6 дней 2 нед'!H99+'Итого за 1 нед'!H99</f>
        <v>0</v>
      </c>
      <c r="I99" s="175">
        <f t="shared" si="1"/>
        <v>0.03</v>
      </c>
    </row>
    <row r="100" spans="1:9" ht="15" customHeight="1" x14ac:dyDescent="0.25">
      <c r="A100" s="141">
        <v>84</v>
      </c>
      <c r="B100" s="294" t="s">
        <v>180</v>
      </c>
      <c r="C100" s="135" t="s">
        <v>12</v>
      </c>
      <c r="D100" s="305">
        <f>'Итого 6 дней 2 нед'!D100+'Итого за 1 нед'!D100</f>
        <v>0</v>
      </c>
      <c r="E100" s="305">
        <f>'Итого 6 дней 2 нед'!E100+'Итого за 1 нед'!E100</f>
        <v>0</v>
      </c>
      <c r="F100" s="392">
        <f>'Итого 6 дней 2 нед'!F100+'Итого за 1 нед'!F100</f>
        <v>0</v>
      </c>
      <c r="G100" s="305">
        <f>'Итого 6 дней 2 нед'!G100+'Итого за 1 нед'!G100</f>
        <v>0</v>
      </c>
      <c r="H100" s="306">
        <f>'Итого 6 дней 2 нед'!H100+'Итого за 1 нед'!H100</f>
        <v>0</v>
      </c>
      <c r="I100" s="175">
        <f t="shared" si="1"/>
        <v>0</v>
      </c>
    </row>
    <row r="101" spans="1:9" x14ac:dyDescent="0.25">
      <c r="A101" s="81">
        <v>85</v>
      </c>
      <c r="B101" s="294" t="s">
        <v>202</v>
      </c>
      <c r="C101" s="135" t="s">
        <v>12</v>
      </c>
      <c r="D101" s="305">
        <f>'Итого 6 дней 2 нед'!D101+'Итого за 1 нед'!D101</f>
        <v>0</v>
      </c>
      <c r="E101" s="305">
        <f>'Итого 6 дней 2 нед'!E101+'Итого за 1 нед'!E101</f>
        <v>0</v>
      </c>
      <c r="F101" s="392">
        <f>'Итого 6 дней 2 нед'!F101+'Итого за 1 нед'!F101</f>
        <v>0</v>
      </c>
      <c r="G101" s="305">
        <f>'Итого 6 дней 2 нед'!G101+'Итого за 1 нед'!G101</f>
        <v>0</v>
      </c>
      <c r="H101" s="306">
        <f>'Итого 6 дней 2 нед'!H101+'Итого за 1 нед'!H101</f>
        <v>0</v>
      </c>
      <c r="I101" s="175">
        <f t="shared" si="1"/>
        <v>0</v>
      </c>
    </row>
    <row r="102" spans="1:9" ht="15" customHeight="1" x14ac:dyDescent="0.25">
      <c r="A102" s="141">
        <v>86</v>
      </c>
      <c r="B102" s="288" t="s">
        <v>205</v>
      </c>
      <c r="C102" s="136" t="s">
        <v>82</v>
      </c>
      <c r="D102" s="305">
        <f>'Итого 6 дней 2 нед'!D102+'Итого за 1 нед'!D102</f>
        <v>0</v>
      </c>
      <c r="E102" s="305">
        <f>'Итого 6 дней 2 нед'!E102+'Итого за 1 нед'!E102</f>
        <v>0</v>
      </c>
      <c r="F102" s="392">
        <f>'Итого 6 дней 2 нед'!F102+'Итого за 1 нед'!F102</f>
        <v>0</v>
      </c>
      <c r="G102" s="305">
        <f>'Итого 6 дней 2 нед'!G102+'Итого за 1 нед'!G102</f>
        <v>0</v>
      </c>
      <c r="H102" s="306">
        <f>'Итого 6 дней 2 нед'!H102+'Итого за 1 нед'!H102</f>
        <v>0</v>
      </c>
      <c r="I102" s="175">
        <f t="shared" si="1"/>
        <v>0</v>
      </c>
    </row>
    <row r="103" spans="1:9" x14ac:dyDescent="0.25">
      <c r="A103" s="176"/>
      <c r="B103" s="296" t="s">
        <v>83</v>
      </c>
      <c r="C103" s="68"/>
      <c r="D103" s="305"/>
      <c r="E103" s="305"/>
      <c r="F103" s="392"/>
      <c r="G103" s="305"/>
      <c r="H103" s="306"/>
      <c r="I103" s="175"/>
    </row>
    <row r="104" spans="1:9" x14ac:dyDescent="0.25">
      <c r="A104" s="81">
        <v>87</v>
      </c>
      <c r="B104" s="297" t="s">
        <v>84</v>
      </c>
      <c r="C104" s="135" t="s">
        <v>12</v>
      </c>
      <c r="D104" s="305">
        <f>'Итого 6 дней 2 нед'!D104+'Итого за 1 нед'!D104</f>
        <v>0</v>
      </c>
      <c r="E104" s="305">
        <f>'Итого 6 дней 2 нед'!E104+'Итого за 1 нед'!E104</f>
        <v>0</v>
      </c>
      <c r="F104" s="392">
        <f>'Итого 6 дней 2 нед'!F104+'Итого за 1 нед'!F104</f>
        <v>0</v>
      </c>
      <c r="G104" s="305">
        <f>'Итого 6 дней 2 нед'!G104+'Итого за 1 нед'!G104</f>
        <v>0</v>
      </c>
      <c r="H104" s="306">
        <f>'Итого 6 дней 2 нед'!H104+'Итого за 1 нед'!H104</f>
        <v>6.5269999999999995E-2</v>
      </c>
      <c r="I104" s="175">
        <f t="shared" si="1"/>
        <v>6.5269999999999995E-2</v>
      </c>
    </row>
    <row r="105" spans="1:9" x14ac:dyDescent="0.25">
      <c r="A105" s="345"/>
      <c r="B105" s="346">
        <v>4.8000000000000001E-2</v>
      </c>
      <c r="C105" s="347" t="s">
        <v>82</v>
      </c>
      <c r="D105" s="380">
        <f>D104/B105</f>
        <v>0</v>
      </c>
      <c r="E105" s="380">
        <f>E104/B105</f>
        <v>0</v>
      </c>
      <c r="F105" s="380">
        <f>F104/B105</f>
        <v>0</v>
      </c>
      <c r="G105" s="380">
        <f>G104/B105</f>
        <v>0</v>
      </c>
      <c r="H105" s="381">
        <f>H104/B105</f>
        <v>1.3597916666666665</v>
      </c>
      <c r="I105" s="444">
        <f t="shared" si="1"/>
        <v>1.3597916666666665</v>
      </c>
    </row>
    <row r="106" spans="1:9" ht="15" customHeight="1" x14ac:dyDescent="0.25">
      <c r="A106" s="143"/>
      <c r="B106" s="279" t="s">
        <v>209</v>
      </c>
      <c r="C106" s="18"/>
      <c r="D106" s="305"/>
      <c r="E106" s="305"/>
      <c r="F106" s="392"/>
      <c r="G106" s="305"/>
      <c r="H106" s="306"/>
      <c r="I106" s="175"/>
    </row>
    <row r="107" spans="1:9" ht="15" customHeight="1" x14ac:dyDescent="0.25">
      <c r="A107" s="81">
        <v>88</v>
      </c>
      <c r="B107" s="288" t="s">
        <v>71</v>
      </c>
      <c r="C107" s="130" t="s">
        <v>12</v>
      </c>
      <c r="D107" s="305">
        <f>'Итого 6 дней 2 нед'!D107+'Итого за 1 нед'!D107</f>
        <v>0</v>
      </c>
      <c r="E107" s="305">
        <f>'Итого 6 дней 2 нед'!E107+'Итого за 1 нед'!E107</f>
        <v>0</v>
      </c>
      <c r="F107" s="392">
        <f>'Итого 6 дней 2 нед'!F107+'Итого за 1 нед'!F107</f>
        <v>0</v>
      </c>
      <c r="G107" s="305">
        <f>'Итого 6 дней 2 нед'!G107+'Итого за 1 нед'!G107</f>
        <v>0</v>
      </c>
      <c r="H107" s="306">
        <f>'Итого 6 дней 2 нед'!H107+'Итого за 1 нед'!H107</f>
        <v>0</v>
      </c>
      <c r="I107" s="175">
        <f t="shared" si="1"/>
        <v>0</v>
      </c>
    </row>
    <row r="108" spans="1:9" ht="15" customHeight="1" x14ac:dyDescent="0.25">
      <c r="A108" s="81">
        <v>89</v>
      </c>
      <c r="B108" s="299" t="s">
        <v>104</v>
      </c>
      <c r="C108" s="134" t="s">
        <v>12</v>
      </c>
      <c r="D108" s="305">
        <f>'Итого 6 дней 2 нед'!D108+'Итого за 1 нед'!D108</f>
        <v>0</v>
      </c>
      <c r="E108" s="305">
        <f>'Итого 6 дней 2 нед'!E108+'Итого за 1 нед'!E108</f>
        <v>0</v>
      </c>
      <c r="F108" s="392">
        <f>'Итого 6 дней 2 нед'!F108+'Итого за 1 нед'!F108</f>
        <v>0</v>
      </c>
      <c r="G108" s="305">
        <f>'Итого 6 дней 2 нед'!G108+'Итого за 1 нед'!G108</f>
        <v>0</v>
      </c>
      <c r="H108" s="306">
        <f>'Итого 6 дней 2 нед'!H108+'Итого за 1 нед'!H108</f>
        <v>0</v>
      </c>
      <c r="I108" s="175">
        <f t="shared" si="1"/>
        <v>0</v>
      </c>
    </row>
    <row r="109" spans="1:9" ht="15" customHeight="1" x14ac:dyDescent="0.25">
      <c r="A109" s="81">
        <v>90</v>
      </c>
      <c r="B109" s="299" t="s">
        <v>80</v>
      </c>
      <c r="C109" s="134" t="s">
        <v>12</v>
      </c>
      <c r="D109" s="305">
        <f>'Итого 6 дней 2 нед'!D109+'Итого за 1 нед'!D109</f>
        <v>0</v>
      </c>
      <c r="E109" s="305">
        <f>'Итого 6 дней 2 нед'!E109+'Итого за 1 нед'!E109</f>
        <v>0</v>
      </c>
      <c r="F109" s="392">
        <f>'Итого 6 дней 2 нед'!F109+'Итого за 1 нед'!F109</f>
        <v>0</v>
      </c>
      <c r="G109" s="305">
        <f>'Итого 6 дней 2 нед'!G109+'Итого за 1 нед'!G109</f>
        <v>0</v>
      </c>
      <c r="H109" s="306">
        <f>'Итого 6 дней 2 нед'!H109+'Итого за 1 нед'!H109</f>
        <v>0</v>
      </c>
      <c r="I109" s="175">
        <f t="shared" si="1"/>
        <v>0</v>
      </c>
    </row>
    <row r="110" spans="1:9" ht="15" customHeight="1" x14ac:dyDescent="0.25">
      <c r="A110" s="81">
        <v>91</v>
      </c>
      <c r="B110" s="254" t="s">
        <v>105</v>
      </c>
      <c r="C110" s="134" t="s">
        <v>12</v>
      </c>
      <c r="D110" s="305">
        <f>'Итого 6 дней 2 нед'!D110+'Итого за 1 нед'!D110</f>
        <v>0</v>
      </c>
      <c r="E110" s="305">
        <f>'Итого 6 дней 2 нед'!E110+'Итого за 1 нед'!E110</f>
        <v>0</v>
      </c>
      <c r="F110" s="392">
        <f>'Итого 6 дней 2 нед'!F110+'Итого за 1 нед'!F110</f>
        <v>0</v>
      </c>
      <c r="G110" s="305">
        <f>'Итого 6 дней 2 нед'!G110+'Итого за 1 нед'!G110</f>
        <v>0</v>
      </c>
      <c r="H110" s="306">
        <f>'Итого 6 дней 2 нед'!H110+'Итого за 1 нед'!H110</f>
        <v>0</v>
      </c>
      <c r="I110" s="175">
        <f t="shared" si="1"/>
        <v>0</v>
      </c>
    </row>
    <row r="111" spans="1:9" ht="15" customHeight="1" x14ac:dyDescent="0.25">
      <c r="A111" s="81">
        <v>92</v>
      </c>
      <c r="B111" s="254" t="s">
        <v>106</v>
      </c>
      <c r="C111" s="134" t="s">
        <v>12</v>
      </c>
      <c r="D111" s="305">
        <f>'Итого 6 дней 2 нед'!D111+'Итого за 1 нед'!D111</f>
        <v>0</v>
      </c>
      <c r="E111" s="305">
        <f>'Итого 6 дней 2 нед'!E111+'Итого за 1 нед'!E111</f>
        <v>0</v>
      </c>
      <c r="F111" s="392">
        <f>'Итого 6 дней 2 нед'!F111+'Итого за 1 нед'!F111</f>
        <v>0</v>
      </c>
      <c r="G111" s="305">
        <f>'Итого 6 дней 2 нед'!G111+'Итого за 1 нед'!G111</f>
        <v>0</v>
      </c>
      <c r="H111" s="306">
        <f>'Итого 6 дней 2 нед'!H111+'Итого за 1 нед'!H111</f>
        <v>0</v>
      </c>
      <c r="I111" s="175">
        <f t="shared" si="1"/>
        <v>0</v>
      </c>
    </row>
    <row r="112" spans="1:9" ht="15" customHeight="1" x14ac:dyDescent="0.25">
      <c r="A112" s="81">
        <v>93</v>
      </c>
      <c r="B112" s="299" t="s">
        <v>110</v>
      </c>
      <c r="C112" s="134" t="s">
        <v>12</v>
      </c>
      <c r="D112" s="305">
        <f>'Итого 6 дней 2 нед'!D112+'Итого за 1 нед'!D112</f>
        <v>0</v>
      </c>
      <c r="E112" s="305">
        <f>'Итого 6 дней 2 нед'!E112+'Итого за 1 нед'!E112</f>
        <v>0</v>
      </c>
      <c r="F112" s="392">
        <f>'Итого 6 дней 2 нед'!F112+'Итого за 1 нед'!F112</f>
        <v>0</v>
      </c>
      <c r="G112" s="305">
        <f>'Итого 6 дней 2 нед'!G112+'Итого за 1 нед'!G112</f>
        <v>0</v>
      </c>
      <c r="H112" s="306">
        <f>'Итого 6 дней 2 нед'!H112+'Итого за 1 нед'!H112</f>
        <v>0</v>
      </c>
      <c r="I112" s="175">
        <f t="shared" si="1"/>
        <v>0</v>
      </c>
    </row>
    <row r="113" spans="1:9" ht="15" customHeight="1" x14ac:dyDescent="0.25">
      <c r="A113" s="81">
        <v>94</v>
      </c>
      <c r="B113" s="299" t="s">
        <v>79</v>
      </c>
      <c r="C113" s="134" t="s">
        <v>12</v>
      </c>
      <c r="D113" s="305">
        <f>'Итого 6 дней 2 нед'!D113+'Итого за 1 нед'!D113</f>
        <v>0</v>
      </c>
      <c r="E113" s="305">
        <f>'Итого 6 дней 2 нед'!E113+'Итого за 1 нед'!E113</f>
        <v>0</v>
      </c>
      <c r="F113" s="392">
        <f>'Итого 6 дней 2 нед'!F113+'Итого за 1 нед'!F113</f>
        <v>0</v>
      </c>
      <c r="G113" s="305">
        <f>'Итого 6 дней 2 нед'!G113+'Итого за 1 нед'!G113</f>
        <v>0</v>
      </c>
      <c r="H113" s="306">
        <f>'Итого 6 дней 2 нед'!H113+'Итого за 1 нед'!H113</f>
        <v>0</v>
      </c>
      <c r="I113" s="175">
        <f t="shared" si="1"/>
        <v>0</v>
      </c>
    </row>
    <row r="114" spans="1:9" x14ac:dyDescent="0.25">
      <c r="A114" s="81"/>
      <c r="B114" s="292" t="s">
        <v>61</v>
      </c>
      <c r="C114" s="72"/>
      <c r="D114" s="305"/>
      <c r="E114" s="305"/>
      <c r="F114" s="392"/>
      <c r="G114" s="305"/>
      <c r="H114" s="306"/>
      <c r="I114" s="175"/>
    </row>
    <row r="115" spans="1:9" ht="15.75" customHeight="1" x14ac:dyDescent="0.25">
      <c r="A115" s="81">
        <v>95</v>
      </c>
      <c r="B115" s="254" t="s">
        <v>1</v>
      </c>
      <c r="C115" s="131" t="s">
        <v>12</v>
      </c>
      <c r="D115" s="305">
        <f>'Итого 6 дней 2 нед'!D115+'Итого за 1 нед'!D115</f>
        <v>0</v>
      </c>
      <c r="E115" s="305">
        <f>'Итого 6 дней 2 нед'!E115+'Итого за 1 нед'!E115</f>
        <v>0</v>
      </c>
      <c r="F115" s="392">
        <f>'Итого 6 дней 2 нед'!F115+'Итого за 1 нед'!F115</f>
        <v>1.4999999999999999E-2</v>
      </c>
      <c r="G115" s="305">
        <f>'Итого 6 дней 2 нед'!G115+'Итого за 1 нед'!G115</f>
        <v>0</v>
      </c>
      <c r="H115" s="306">
        <f>'Итого 6 дней 2 нед'!H115+'Итого за 1 нед'!H115</f>
        <v>0</v>
      </c>
      <c r="I115" s="175">
        <f t="shared" si="1"/>
        <v>1.4999999999999999E-2</v>
      </c>
    </row>
    <row r="116" spans="1:9" ht="15" customHeight="1" x14ac:dyDescent="0.25">
      <c r="A116" s="81">
        <v>96</v>
      </c>
      <c r="B116" s="288" t="s">
        <v>62</v>
      </c>
      <c r="C116" s="130" t="s">
        <v>12</v>
      </c>
      <c r="D116" s="305">
        <f>'Итого 6 дней 2 нед'!D116+'Итого за 1 нед'!D116</f>
        <v>0</v>
      </c>
      <c r="E116" s="305">
        <f>'Итого 6 дней 2 нед'!E116+'Итого за 1 нед'!E116</f>
        <v>0</v>
      </c>
      <c r="F116" s="392">
        <f>'Итого 6 дней 2 нед'!F116+'Итого за 1 нед'!F116</f>
        <v>0</v>
      </c>
      <c r="G116" s="305">
        <f>'Итого 6 дней 2 нед'!G116+'Итого за 1 нед'!G116</f>
        <v>0</v>
      </c>
      <c r="H116" s="306">
        <f>'Итого 6 дней 2 нед'!H116+'Итого за 1 нед'!H116</f>
        <v>0</v>
      </c>
      <c r="I116" s="175">
        <f t="shared" si="1"/>
        <v>0</v>
      </c>
    </row>
    <row r="117" spans="1:9" ht="15" customHeight="1" x14ac:dyDescent="0.25">
      <c r="A117" s="81">
        <v>97</v>
      </c>
      <c r="B117" s="288" t="s">
        <v>90</v>
      </c>
      <c r="C117" s="130" t="s">
        <v>12</v>
      </c>
      <c r="D117" s="305">
        <f>'Итого 6 дней 2 нед'!D117+'Итого за 1 нед'!D117</f>
        <v>0</v>
      </c>
      <c r="E117" s="305">
        <f>'Итого 6 дней 2 нед'!E117+'Итого за 1 нед'!E117</f>
        <v>0</v>
      </c>
      <c r="F117" s="392">
        <f>'Итого 6 дней 2 нед'!F117+'Итого за 1 нед'!F117</f>
        <v>0</v>
      </c>
      <c r="G117" s="305">
        <f>'Итого 6 дней 2 нед'!G117+'Итого за 1 нед'!G117</f>
        <v>0</v>
      </c>
      <c r="H117" s="306">
        <f>'Итого 6 дней 2 нед'!H117+'Итого за 1 нед'!H117</f>
        <v>0</v>
      </c>
      <c r="I117" s="175">
        <f t="shared" si="1"/>
        <v>0</v>
      </c>
    </row>
    <row r="118" spans="1:9" ht="15" customHeight="1" x14ac:dyDescent="0.25">
      <c r="A118" s="81">
        <v>98</v>
      </c>
      <c r="B118" s="288" t="s">
        <v>63</v>
      </c>
      <c r="C118" s="130" t="s">
        <v>12</v>
      </c>
      <c r="D118" s="305">
        <f>'Итого 6 дней 2 нед'!D118+'Итого за 1 нед'!D118</f>
        <v>0</v>
      </c>
      <c r="E118" s="305">
        <f>'Итого 6 дней 2 нед'!E118+'Итого за 1 нед'!E118</f>
        <v>0</v>
      </c>
      <c r="F118" s="392">
        <f>'Итого 6 дней 2 нед'!F118+'Итого за 1 нед'!F118</f>
        <v>0</v>
      </c>
      <c r="G118" s="305">
        <f>'Итого 6 дней 2 нед'!G118+'Итого за 1 нед'!G118</f>
        <v>0</v>
      </c>
      <c r="H118" s="306">
        <f>'Итого 6 дней 2 нед'!H118+'Итого за 1 нед'!H118</f>
        <v>0</v>
      </c>
      <c r="I118" s="175">
        <f t="shared" si="1"/>
        <v>0</v>
      </c>
    </row>
    <row r="119" spans="1:9" x14ac:dyDescent="0.25">
      <c r="A119" s="81">
        <v>99</v>
      </c>
      <c r="B119" s="254" t="s">
        <v>64</v>
      </c>
      <c r="C119" s="131" t="s">
        <v>12</v>
      </c>
      <c r="D119" s="305">
        <f>'Итого 6 дней 2 нед'!D119+'Итого за 1 нед'!D119</f>
        <v>1.6799999999999999E-2</v>
      </c>
      <c r="E119" s="305">
        <f>'Итого 6 дней 2 нед'!E119+'Итого за 1 нед'!E119</f>
        <v>5.5999999999999999E-3</v>
      </c>
      <c r="F119" s="392">
        <f>'Итого 6 дней 2 нед'!F119+'Итого за 1 нед'!F119</f>
        <v>1.1099999999999999E-2</v>
      </c>
      <c r="G119" s="305">
        <f>'Итого 6 дней 2 нед'!G119+'Итого за 1 нед'!G119</f>
        <v>0</v>
      </c>
      <c r="H119" s="306">
        <f>'Итого 6 дней 2 нед'!H119+'Итого за 1 нед'!H119</f>
        <v>5.5999999999999999E-3</v>
      </c>
      <c r="I119" s="175">
        <f t="shared" si="1"/>
        <v>3.9100000000000003E-2</v>
      </c>
    </row>
    <row r="120" spans="1:9" x14ac:dyDescent="0.25">
      <c r="A120" s="81">
        <v>100</v>
      </c>
      <c r="B120" s="254" t="s">
        <v>65</v>
      </c>
      <c r="C120" s="131" t="s">
        <v>12</v>
      </c>
      <c r="D120" s="305">
        <f>'Итого 6 дней 2 нед'!D120+'Итого за 1 нед'!D120</f>
        <v>0.45679999999999998</v>
      </c>
      <c r="E120" s="305">
        <f>'Итого 6 дней 2 нед'!E120+'Итого за 1 нед'!E120</f>
        <v>0.45679999999999998</v>
      </c>
      <c r="F120" s="392">
        <f>'Итого 6 дней 2 нед'!F120+'Итого за 1 нед'!F120</f>
        <v>9.0999999999999998E-2</v>
      </c>
      <c r="G120" s="305">
        <f>'Итого 6 дней 2 нед'!G120+'Итого за 1 нед'!G120</f>
        <v>0</v>
      </c>
      <c r="H120" s="306">
        <f>'Итого 6 дней 2 нед'!H120+'Итого за 1 нед'!H120</f>
        <v>1.8239999999999999E-2</v>
      </c>
      <c r="I120" s="175">
        <f t="shared" si="1"/>
        <v>1.02284</v>
      </c>
    </row>
    <row r="121" spans="1:9" x14ac:dyDescent="0.25">
      <c r="A121" s="81"/>
      <c r="B121" s="292" t="s">
        <v>120</v>
      </c>
      <c r="C121" s="72"/>
      <c r="D121" s="305"/>
      <c r="E121" s="305"/>
      <c r="F121" s="392"/>
      <c r="G121" s="305"/>
      <c r="H121" s="306"/>
      <c r="I121" s="175"/>
    </row>
    <row r="122" spans="1:9" x14ac:dyDescent="0.25">
      <c r="A122" s="81">
        <v>101</v>
      </c>
      <c r="B122" s="254" t="s">
        <v>72</v>
      </c>
      <c r="C122" s="134" t="s">
        <v>12</v>
      </c>
      <c r="D122" s="305">
        <f>'Итого 6 дней 2 нед'!D122+'Итого за 1 нед'!D122</f>
        <v>0.18375</v>
      </c>
      <c r="E122" s="305">
        <f>'Итого 6 дней 2 нед'!E122+'Итого за 1 нед'!E122</f>
        <v>0.18375</v>
      </c>
      <c r="F122" s="392">
        <f>'Итого 6 дней 2 нед'!F122+'Итого за 1 нед'!F122</f>
        <v>0</v>
      </c>
      <c r="G122" s="305">
        <f>'Итого 6 дней 2 нед'!G122+'Итого за 1 нед'!G122</f>
        <v>0</v>
      </c>
      <c r="H122" s="306">
        <f>'Итого 6 дней 2 нед'!H122+'Итого за 1 нед'!H122</f>
        <v>0.11249999999999999</v>
      </c>
      <c r="I122" s="175">
        <f t="shared" si="1"/>
        <v>0.48</v>
      </c>
    </row>
    <row r="123" spans="1:9" x14ac:dyDescent="0.25">
      <c r="A123" s="81">
        <v>102</v>
      </c>
      <c r="B123" s="254" t="s">
        <v>73</v>
      </c>
      <c r="C123" s="134" t="s">
        <v>12</v>
      </c>
      <c r="D123" s="305">
        <f>'Итого 6 дней 2 нед'!D123+'Итого за 1 нед'!D123</f>
        <v>0.34200000000000003</v>
      </c>
      <c r="E123" s="305">
        <f>'Итого 6 дней 2 нед'!E123+'Итого за 1 нед'!E123</f>
        <v>0.37619999999999998</v>
      </c>
      <c r="F123" s="392">
        <f>'Итого 6 дней 2 нед'!F123+'Итого за 1 нед'!F123</f>
        <v>0</v>
      </c>
      <c r="G123" s="305">
        <f>'Итого 6 дней 2 нед'!G123+'Итого за 1 нед'!G123</f>
        <v>0</v>
      </c>
      <c r="H123" s="306">
        <f>'Итого 6 дней 2 нед'!H123+'Итого за 1 нед'!H123</f>
        <v>0.88660000000000005</v>
      </c>
      <c r="I123" s="175">
        <f t="shared" si="1"/>
        <v>1.6048</v>
      </c>
    </row>
    <row r="124" spans="1:9" x14ac:dyDescent="0.25">
      <c r="A124" s="81">
        <v>103</v>
      </c>
      <c r="B124" s="254" t="s">
        <v>74</v>
      </c>
      <c r="C124" s="134" t="s">
        <v>12</v>
      </c>
      <c r="D124" s="305">
        <f>'Итого 6 дней 2 нед'!D124+'Итого за 1 нед'!D124</f>
        <v>0.15599999999999997</v>
      </c>
      <c r="E124" s="305">
        <f>'Итого 6 дней 2 нед'!E124+'Итого за 1 нед'!E124</f>
        <v>0.12109999999999999</v>
      </c>
      <c r="F124" s="392">
        <f>'Итого 6 дней 2 нед'!F124+'Итого за 1 нед'!F124</f>
        <v>0</v>
      </c>
      <c r="G124" s="305">
        <f>'Итого 6 дней 2 нед'!G124+'Итого за 1 нед'!G124</f>
        <v>0</v>
      </c>
      <c r="H124" s="306">
        <f>'Итого 6 дней 2 нед'!H124+'Итого за 1 нед'!H124</f>
        <v>0.16310000000000002</v>
      </c>
      <c r="I124" s="175">
        <f t="shared" si="1"/>
        <v>0.44019999999999998</v>
      </c>
    </row>
    <row r="125" spans="1:9" x14ac:dyDescent="0.25">
      <c r="A125" s="81">
        <v>104</v>
      </c>
      <c r="B125" s="254" t="s">
        <v>75</v>
      </c>
      <c r="C125" s="134" t="s">
        <v>12</v>
      </c>
      <c r="D125" s="305">
        <f>'Итого 6 дней 2 нед'!D125+'Итого за 1 нед'!D125</f>
        <v>0.11971999999999999</v>
      </c>
      <c r="E125" s="305">
        <f>'Итого 6 дней 2 нед'!E125+'Итого за 1 нед'!E125</f>
        <v>9.5570000000000002E-2</v>
      </c>
      <c r="F125" s="392">
        <f>'Итого 6 дней 2 нед'!F125+'Итого за 1 нед'!F125</f>
        <v>0</v>
      </c>
      <c r="G125" s="305">
        <f>'Итого 6 дней 2 нед'!G125+'Итого за 1 нед'!G125</f>
        <v>0</v>
      </c>
      <c r="H125" s="306">
        <f>'Итого 6 дней 2 нед'!H125+'Итого за 1 нед'!H125</f>
        <v>0.14906000000000003</v>
      </c>
      <c r="I125" s="175">
        <f t="shared" si="1"/>
        <v>0.36435000000000001</v>
      </c>
    </row>
    <row r="126" spans="1:9" x14ac:dyDescent="0.25">
      <c r="A126" s="81">
        <v>105</v>
      </c>
      <c r="B126" s="254" t="s">
        <v>77</v>
      </c>
      <c r="C126" s="134" t="s">
        <v>12</v>
      </c>
      <c r="D126" s="305">
        <f>'Итого 6 дней 2 нед'!D126+'Итого за 1 нед'!D126</f>
        <v>0.10299999999999999</v>
      </c>
      <c r="E126" s="305">
        <f>'Итого 6 дней 2 нед'!E126+'Итого за 1 нед'!E126</f>
        <v>0.1197</v>
      </c>
      <c r="F126" s="392">
        <f>'Итого 6 дней 2 нед'!F126+'Итого за 1 нед'!F126</f>
        <v>0</v>
      </c>
      <c r="G126" s="305">
        <f>'Итого 6 дней 2 нед'!G126+'Итого за 1 нед'!G126</f>
        <v>0</v>
      </c>
      <c r="H126" s="306">
        <f>'Итого 6 дней 2 нед'!H126+'Итого за 1 нед'!H126</f>
        <v>0.05</v>
      </c>
      <c r="I126" s="175">
        <f t="shared" si="1"/>
        <v>0.2727</v>
      </c>
    </row>
    <row r="127" spans="1:9" ht="15" customHeight="1" x14ac:dyDescent="0.25">
      <c r="A127" s="81">
        <v>106</v>
      </c>
      <c r="B127" s="254" t="s">
        <v>76</v>
      </c>
      <c r="C127" s="134" t="s">
        <v>12</v>
      </c>
      <c r="D127" s="305">
        <f>'Итого 6 дней 2 нед'!D127+'Итого за 1 нед'!D127</f>
        <v>0</v>
      </c>
      <c r="E127" s="305">
        <f>'Итого 6 дней 2 нед'!E127+'Итого за 1 нед'!E127</f>
        <v>0</v>
      </c>
      <c r="F127" s="392">
        <f>'Итого 6 дней 2 нед'!F127+'Итого за 1 нед'!F127</f>
        <v>0</v>
      </c>
      <c r="G127" s="305">
        <f>'Итого 6 дней 2 нед'!G127+'Итого за 1 нед'!G127</f>
        <v>0</v>
      </c>
      <c r="H127" s="306">
        <f>'Итого 6 дней 2 нед'!H127+'Итого за 1 нед'!H127</f>
        <v>0</v>
      </c>
      <c r="I127" s="175">
        <f t="shared" si="1"/>
        <v>0</v>
      </c>
    </row>
    <row r="128" spans="1:9" ht="15" customHeight="1" x14ac:dyDescent="0.25">
      <c r="A128" s="81">
        <v>107</v>
      </c>
      <c r="B128" s="299" t="s">
        <v>78</v>
      </c>
      <c r="C128" s="134" t="s">
        <v>12</v>
      </c>
      <c r="D128" s="305">
        <f>'Итого 6 дней 2 нед'!D128+'Итого за 1 нед'!D128</f>
        <v>0</v>
      </c>
      <c r="E128" s="305">
        <f>'Итого 6 дней 2 нед'!E128+'Итого за 1 нед'!E128</f>
        <v>0</v>
      </c>
      <c r="F128" s="392">
        <f>'Итого 6 дней 2 нед'!F128+'Итого за 1 нед'!F128</f>
        <v>0</v>
      </c>
      <c r="G128" s="305">
        <f>'Итого 6 дней 2 нед'!G128+'Итого за 1 нед'!G128</f>
        <v>0</v>
      </c>
      <c r="H128" s="306">
        <f>'Итого 6 дней 2 нед'!H128+'Итого за 1 нед'!H128</f>
        <v>0</v>
      </c>
      <c r="I128" s="175">
        <f t="shared" si="1"/>
        <v>0</v>
      </c>
    </row>
    <row r="129" spans="1:9" ht="15" customHeight="1" x14ac:dyDescent="0.25">
      <c r="A129" s="81">
        <v>108</v>
      </c>
      <c r="B129" s="299" t="s">
        <v>107</v>
      </c>
      <c r="C129" s="134" t="s">
        <v>12</v>
      </c>
      <c r="D129" s="305">
        <f>'Итого 6 дней 2 нед'!D129+'Итого за 1 нед'!D129</f>
        <v>0</v>
      </c>
      <c r="E129" s="305">
        <f>'Итого 6 дней 2 нед'!E129+'Итого за 1 нед'!E129</f>
        <v>0</v>
      </c>
      <c r="F129" s="392">
        <f>'Итого 6 дней 2 нед'!F129+'Итого за 1 нед'!F129</f>
        <v>0</v>
      </c>
      <c r="G129" s="305">
        <f>'Итого 6 дней 2 нед'!G129+'Итого за 1 нед'!G129</f>
        <v>0</v>
      </c>
      <c r="H129" s="306">
        <f>'Итого 6 дней 2 нед'!H129+'Итого за 1 нед'!H129</f>
        <v>0</v>
      </c>
      <c r="I129" s="175">
        <f t="shared" si="1"/>
        <v>0</v>
      </c>
    </row>
    <row r="130" spans="1:9" ht="15" customHeight="1" x14ac:dyDescent="0.25">
      <c r="A130" s="81">
        <v>109</v>
      </c>
      <c r="B130" s="299" t="s">
        <v>210</v>
      </c>
      <c r="C130" s="134" t="s">
        <v>12</v>
      </c>
      <c r="D130" s="305">
        <f>'Итого 6 дней 2 нед'!D130+'Итого за 1 нед'!D130</f>
        <v>0</v>
      </c>
      <c r="E130" s="305">
        <f>'Итого 6 дней 2 нед'!E130+'Итого за 1 нед'!E130</f>
        <v>0</v>
      </c>
      <c r="F130" s="392">
        <f>'Итого 6 дней 2 нед'!F130+'Итого за 1 нед'!F130</f>
        <v>0</v>
      </c>
      <c r="G130" s="305">
        <f>'Итого 6 дней 2 нед'!G130+'Итого за 1 нед'!G130</f>
        <v>0</v>
      </c>
      <c r="H130" s="306">
        <f>'Итого 6 дней 2 нед'!H130+'Итого за 1 нед'!H130</f>
        <v>0</v>
      </c>
      <c r="I130" s="175">
        <f t="shared" si="1"/>
        <v>0</v>
      </c>
    </row>
    <row r="131" spans="1:9" ht="15" customHeight="1" x14ac:dyDescent="0.25">
      <c r="A131" s="307"/>
      <c r="B131" s="308" t="s">
        <v>236</v>
      </c>
      <c r="C131" s="137"/>
      <c r="D131" s="305"/>
      <c r="E131" s="305"/>
      <c r="F131" s="392"/>
      <c r="G131" s="305"/>
      <c r="H131" s="306"/>
      <c r="I131" s="175"/>
    </row>
    <row r="132" spans="1:9" ht="15" customHeight="1" x14ac:dyDescent="0.25">
      <c r="A132" s="142">
        <v>110</v>
      </c>
      <c r="B132" s="87" t="s">
        <v>95</v>
      </c>
      <c r="C132" s="138" t="s">
        <v>12</v>
      </c>
      <c r="D132" s="305">
        <f>'Итого 6 дней 2 нед'!D132+'Итого за 1 нед'!D132</f>
        <v>0</v>
      </c>
      <c r="E132" s="305">
        <f>'Итого 6 дней 2 нед'!E132+'Итого за 1 нед'!E132</f>
        <v>0</v>
      </c>
      <c r="F132" s="392">
        <f>'Итого 6 дней 2 нед'!F132+'Итого за 1 нед'!F132</f>
        <v>0</v>
      </c>
      <c r="G132" s="305">
        <f>'Итого 6 дней 2 нед'!G132+'Итого за 1 нед'!G132</f>
        <v>0</v>
      </c>
      <c r="H132" s="306">
        <f>'Итого 6 дней 2 нед'!H132+'Итого за 1 нед'!H132</f>
        <v>0</v>
      </c>
      <c r="I132" s="175">
        <f t="shared" si="1"/>
        <v>0</v>
      </c>
    </row>
    <row r="133" spans="1:9" ht="15" customHeight="1" x14ac:dyDescent="0.25">
      <c r="A133" s="142">
        <v>111</v>
      </c>
      <c r="B133" s="87" t="s">
        <v>96</v>
      </c>
      <c r="C133" s="138" t="s">
        <v>12</v>
      </c>
      <c r="D133" s="305">
        <f>'Итого 6 дней 2 нед'!D133+'Итого за 1 нед'!D133</f>
        <v>0</v>
      </c>
      <c r="E133" s="305">
        <f>'Итого 6 дней 2 нед'!E133+'Итого за 1 нед'!E133</f>
        <v>0</v>
      </c>
      <c r="F133" s="392">
        <f>'Итого 6 дней 2 нед'!F133+'Итого за 1 нед'!F133</f>
        <v>0</v>
      </c>
      <c r="G133" s="305">
        <f>'Итого 6 дней 2 нед'!G133+'Итого за 1 нед'!G133</f>
        <v>0</v>
      </c>
      <c r="H133" s="306">
        <f>'Итого 6 дней 2 нед'!H133+'Итого за 1 нед'!H133</f>
        <v>0</v>
      </c>
      <c r="I133" s="175">
        <f t="shared" si="1"/>
        <v>0</v>
      </c>
    </row>
    <row r="134" spans="1:9" ht="15" customHeight="1" x14ac:dyDescent="0.25">
      <c r="A134" s="142">
        <v>112</v>
      </c>
      <c r="B134" s="87" t="s">
        <v>97</v>
      </c>
      <c r="C134" s="138" t="s">
        <v>12</v>
      </c>
      <c r="D134" s="305">
        <f>'Итого 6 дней 2 нед'!D134+'Итого за 1 нед'!D134</f>
        <v>0</v>
      </c>
      <c r="E134" s="305">
        <f>'Итого 6 дней 2 нед'!E134+'Итого за 1 нед'!E134</f>
        <v>0</v>
      </c>
      <c r="F134" s="392">
        <f>'Итого 6 дней 2 нед'!F134+'Итого за 1 нед'!F134</f>
        <v>0</v>
      </c>
      <c r="G134" s="305">
        <f>'Итого 6 дней 2 нед'!G134+'Итого за 1 нед'!G134</f>
        <v>0</v>
      </c>
      <c r="H134" s="306">
        <f>'Итого 6 дней 2 нед'!H134+'Итого за 1 нед'!H134</f>
        <v>0</v>
      </c>
      <c r="I134" s="175">
        <f t="shared" si="1"/>
        <v>0</v>
      </c>
    </row>
    <row r="135" spans="1:9" ht="15" customHeight="1" x14ac:dyDescent="0.25">
      <c r="A135" s="142">
        <v>113</v>
      </c>
      <c r="B135" s="87" t="s">
        <v>98</v>
      </c>
      <c r="C135" s="138" t="s">
        <v>12</v>
      </c>
      <c r="D135" s="305">
        <f>'Итого 6 дней 2 нед'!D135+'Итого за 1 нед'!D135</f>
        <v>0</v>
      </c>
      <c r="E135" s="305">
        <f>'Итого 6 дней 2 нед'!E135+'Итого за 1 нед'!E135</f>
        <v>0</v>
      </c>
      <c r="F135" s="392">
        <f>'Итого 6 дней 2 нед'!F135+'Итого за 1 нед'!F135</f>
        <v>0</v>
      </c>
      <c r="G135" s="305">
        <f>'Итого 6 дней 2 нед'!G135+'Итого за 1 нед'!G135</f>
        <v>0</v>
      </c>
      <c r="H135" s="306">
        <f>'Итого 6 дней 2 нед'!H135+'Итого за 1 нед'!H135</f>
        <v>0</v>
      </c>
      <c r="I135" s="175">
        <f t="shared" si="1"/>
        <v>0</v>
      </c>
    </row>
    <row r="136" spans="1:9" ht="15" customHeight="1" x14ac:dyDescent="0.25">
      <c r="A136" s="142">
        <v>114</v>
      </c>
      <c r="B136" s="87" t="s">
        <v>99</v>
      </c>
      <c r="C136" s="138" t="s">
        <v>12</v>
      </c>
      <c r="D136" s="305">
        <f>'Итого 6 дней 2 нед'!D136+'Итого за 1 нед'!D136</f>
        <v>0</v>
      </c>
      <c r="E136" s="305">
        <f>'Итого 6 дней 2 нед'!E136+'Итого за 1 нед'!E136</f>
        <v>0</v>
      </c>
      <c r="F136" s="392">
        <f>'Итого 6 дней 2 нед'!F136+'Итого за 1 нед'!F136</f>
        <v>0</v>
      </c>
      <c r="G136" s="305">
        <f>'Итого 6 дней 2 нед'!G136+'Итого за 1 нед'!G136</f>
        <v>0</v>
      </c>
      <c r="H136" s="306">
        <f>'Итого 6 дней 2 нед'!H136+'Итого за 1 нед'!H136</f>
        <v>0</v>
      </c>
      <c r="I136" s="175">
        <f t="shared" ref="I136:I148" si="2">D136+E136+F136+G136+H136</f>
        <v>0</v>
      </c>
    </row>
    <row r="137" spans="1:9" x14ac:dyDescent="0.25">
      <c r="A137" s="143"/>
      <c r="B137" s="99" t="s">
        <v>100</v>
      </c>
      <c r="C137" s="18"/>
      <c r="D137" s="305">
        <f>'Итого 6 дней 2 нед'!D137+'Итого за 1 нед'!D137</f>
        <v>0</v>
      </c>
      <c r="E137" s="305">
        <f>'Итого 6 дней 2 нед'!E137+'Итого за 1 нед'!E137</f>
        <v>0</v>
      </c>
      <c r="F137" s="392"/>
      <c r="G137" s="305"/>
      <c r="H137" s="306"/>
      <c r="I137" s="175"/>
    </row>
    <row r="138" spans="1:9" x14ac:dyDescent="0.25">
      <c r="A138" s="428">
        <v>115</v>
      </c>
      <c r="B138" s="427" t="s">
        <v>299</v>
      </c>
      <c r="C138" s="426" t="s">
        <v>82</v>
      </c>
      <c r="D138" s="305">
        <f>'Итого 6 дней 2 нед'!D138+'Итого за 1 нед'!D138</f>
        <v>1</v>
      </c>
      <c r="E138" s="305">
        <f>'Итого 6 дней 2 нед'!E138+'Итого за 1 нед'!E138</f>
        <v>1</v>
      </c>
      <c r="F138" s="392">
        <f>'Итого 6 дней 2 нед'!F138+'Итого за 1 нед'!F138</f>
        <v>0</v>
      </c>
      <c r="G138" s="305">
        <f>'Итого 6 дней 2 нед'!G138+'Итого за 1 нед'!G138</f>
        <v>0</v>
      </c>
      <c r="H138" s="306">
        <f>'Итого 6 дней 2 нед'!H138+'Итого за 1 нед'!H138</f>
        <v>0</v>
      </c>
      <c r="I138" s="175">
        <f t="shared" si="2"/>
        <v>2</v>
      </c>
    </row>
    <row r="139" spans="1:9" x14ac:dyDescent="0.25">
      <c r="A139" s="245">
        <v>116</v>
      </c>
      <c r="B139" s="261" t="s">
        <v>86</v>
      </c>
      <c r="C139" s="61" t="s">
        <v>12</v>
      </c>
      <c r="D139" s="305">
        <f>'Итого 6 дней 2 нед'!D139+'Итого за 1 нед'!D139</f>
        <v>0</v>
      </c>
      <c r="E139" s="305">
        <f>'Итого 6 дней 2 нед'!E139+'Итого за 1 нед'!E139</f>
        <v>0</v>
      </c>
      <c r="F139" s="392">
        <f>'Итого 6 дней 2 нед'!F139+'Итого за 1 нед'!F139</f>
        <v>0</v>
      </c>
      <c r="G139" s="305">
        <f>'Итого 6 дней 2 нед'!G139+'Итого за 1 нед'!G139</f>
        <v>0</v>
      </c>
      <c r="H139" s="306">
        <f>'Итого 6 дней 2 нед'!H139+'Итого за 1 нед'!H139</f>
        <v>0</v>
      </c>
      <c r="I139" s="175">
        <f t="shared" si="2"/>
        <v>0</v>
      </c>
    </row>
    <row r="140" spans="1:9" ht="15" customHeight="1" x14ac:dyDescent="0.25">
      <c r="A140" s="428">
        <v>117</v>
      </c>
      <c r="B140" s="262" t="s">
        <v>239</v>
      </c>
      <c r="C140" s="63" t="s">
        <v>82</v>
      </c>
      <c r="D140" s="305">
        <f>'Итого 6 дней 2 нед'!D140+'Итого за 1 нед'!D140</f>
        <v>0</v>
      </c>
      <c r="E140" s="305">
        <f>'Итого 6 дней 2 нед'!E140+'Итого за 1 нед'!E140</f>
        <v>0</v>
      </c>
      <c r="F140" s="392">
        <f>'Итого 6 дней 2 нед'!F140+'Итого за 1 нед'!F140</f>
        <v>0</v>
      </c>
      <c r="G140" s="305">
        <f>'Итого 6 дней 2 нед'!G140+'Итого за 1 нед'!G140</f>
        <v>0</v>
      </c>
      <c r="H140" s="306">
        <f>'Итого 6 дней 2 нед'!H140+'Итого за 1 нед'!H140</f>
        <v>0</v>
      </c>
      <c r="I140" s="175">
        <f t="shared" si="2"/>
        <v>0</v>
      </c>
    </row>
    <row r="141" spans="1:9" ht="15.75" customHeight="1" x14ac:dyDescent="0.25">
      <c r="A141" s="245">
        <v>118</v>
      </c>
      <c r="B141" s="261" t="s">
        <v>231</v>
      </c>
      <c r="C141" s="61" t="s">
        <v>12</v>
      </c>
      <c r="D141" s="305">
        <f>'Итого 6 дней 2 нед'!D141+'Итого за 1 нед'!D141</f>
        <v>0</v>
      </c>
      <c r="E141" s="305">
        <f>'Итого 6 дней 2 нед'!E141+'Итого за 1 нед'!E141</f>
        <v>0</v>
      </c>
      <c r="F141" s="392">
        <f>'Итого 6 дней 2 нед'!F141+'Итого за 1 нед'!F141</f>
        <v>0</v>
      </c>
      <c r="G141" s="305">
        <f>'Итого 6 дней 2 нед'!G141+'Итого за 1 нед'!G141</f>
        <v>0</v>
      </c>
      <c r="H141" s="306">
        <f>'Итого 6 дней 2 нед'!H141+'Итого за 1 нед'!H141</f>
        <v>0</v>
      </c>
      <c r="I141" s="175">
        <f t="shared" si="2"/>
        <v>0</v>
      </c>
    </row>
    <row r="142" spans="1:9" ht="15.75" customHeight="1" x14ac:dyDescent="0.25">
      <c r="A142" s="428">
        <v>119</v>
      </c>
      <c r="B142" s="261" t="s">
        <v>212</v>
      </c>
      <c r="C142" s="61" t="s">
        <v>12</v>
      </c>
      <c r="D142" s="305">
        <f>'Итого 6 дней 2 нед'!D142+'Итого за 1 нед'!D142</f>
        <v>0</v>
      </c>
      <c r="E142" s="305">
        <f>'Итого 6 дней 2 нед'!E142+'Итого за 1 нед'!E142</f>
        <v>0</v>
      </c>
      <c r="F142" s="392">
        <f>'Итого 6 дней 2 нед'!F142+'Итого за 1 нед'!F142</f>
        <v>0</v>
      </c>
      <c r="G142" s="305">
        <f>'Итого 6 дней 2 нед'!G142+'Итого за 1 нед'!G142</f>
        <v>0</v>
      </c>
      <c r="H142" s="306">
        <f>'Итого 6 дней 2 нед'!H142+'Итого за 1 нед'!H142</f>
        <v>0</v>
      </c>
      <c r="I142" s="175">
        <f t="shared" si="2"/>
        <v>0</v>
      </c>
    </row>
    <row r="143" spans="1:9" ht="15" customHeight="1" x14ac:dyDescent="0.25">
      <c r="A143" s="245">
        <v>120</v>
      </c>
      <c r="B143" s="22" t="s">
        <v>19</v>
      </c>
      <c r="C143" s="23" t="s">
        <v>12</v>
      </c>
      <c r="D143" s="305">
        <f>'Итого 6 дней 2 нед'!D143+'Итого за 1 нед'!D143</f>
        <v>0</v>
      </c>
      <c r="E143" s="305">
        <f>'Итого 6 дней 2 нед'!E143+'Итого за 1 нед'!E143</f>
        <v>0</v>
      </c>
      <c r="F143" s="392">
        <f>'Итого 6 дней 2 нед'!F143+'Итого за 1 нед'!F143</f>
        <v>0</v>
      </c>
      <c r="G143" s="305">
        <f>'Итого 6 дней 2 нед'!G143+'Итого за 1 нед'!G143</f>
        <v>0</v>
      </c>
      <c r="H143" s="306">
        <f>'Итого 6 дней 2 нед'!H143+'Итого за 1 нед'!H143</f>
        <v>0</v>
      </c>
      <c r="I143" s="175">
        <f t="shared" si="2"/>
        <v>0</v>
      </c>
    </row>
    <row r="144" spans="1:9" ht="22.5" customHeight="1" x14ac:dyDescent="0.25">
      <c r="A144" s="428">
        <v>121</v>
      </c>
      <c r="B144" s="261" t="s">
        <v>233</v>
      </c>
      <c r="C144" s="61" t="s">
        <v>82</v>
      </c>
      <c r="D144" s="305">
        <f>'Итого 6 дней 2 нед'!D144+'Итого за 1 нед'!D144</f>
        <v>0</v>
      </c>
      <c r="E144" s="305">
        <f>'Итого 6 дней 2 нед'!E144+'Итого за 1 нед'!E144</f>
        <v>0</v>
      </c>
      <c r="F144" s="392">
        <f>'Итого 6 дней 2 нед'!F144+'Итого за 1 нед'!F144</f>
        <v>0</v>
      </c>
      <c r="G144" s="305">
        <f>'Итого 6 дней 2 нед'!G144+'Итого за 1 нед'!G144</f>
        <v>0</v>
      </c>
      <c r="H144" s="306">
        <f>'Итого 6 дней 2 нед'!H144+'Итого за 1 нед'!H144</f>
        <v>0</v>
      </c>
      <c r="I144" s="175">
        <f t="shared" si="2"/>
        <v>0</v>
      </c>
    </row>
    <row r="145" spans="1:9" ht="15" customHeight="1" x14ac:dyDescent="0.25">
      <c r="A145" s="245">
        <v>122</v>
      </c>
      <c r="B145" s="261" t="s">
        <v>234</v>
      </c>
      <c r="C145" s="61" t="s">
        <v>82</v>
      </c>
      <c r="D145" s="305">
        <f>'Итого 6 дней 2 нед'!D145+'Итого за 1 нед'!D145</f>
        <v>0</v>
      </c>
      <c r="E145" s="305">
        <f>'Итого 6 дней 2 нед'!E145+'Итого за 1 нед'!E145</f>
        <v>0</v>
      </c>
      <c r="F145" s="392">
        <f>'Итого 6 дней 2 нед'!F145+'Итого за 1 нед'!F145</f>
        <v>0</v>
      </c>
      <c r="G145" s="305">
        <f>'Итого 6 дней 2 нед'!G145+'Итого за 1 нед'!G145</f>
        <v>0</v>
      </c>
      <c r="H145" s="306">
        <f>'Итого 6 дней 2 нед'!H145+'Итого за 1 нед'!H145</f>
        <v>0</v>
      </c>
      <c r="I145" s="175">
        <f t="shared" si="2"/>
        <v>0</v>
      </c>
    </row>
    <row r="146" spans="1:9" ht="16.5" customHeight="1" x14ac:dyDescent="0.25">
      <c r="A146" s="428">
        <v>123</v>
      </c>
      <c r="B146" s="261" t="s">
        <v>241</v>
      </c>
      <c r="C146" s="61" t="s">
        <v>82</v>
      </c>
      <c r="D146" s="305">
        <f>'Итого 6 дней 2 нед'!D146+'Итого за 1 нед'!D146</f>
        <v>0</v>
      </c>
      <c r="E146" s="305">
        <f>'Итого 6 дней 2 нед'!E146+'Итого за 1 нед'!E146</f>
        <v>0</v>
      </c>
      <c r="F146" s="392">
        <f>'Итого 6 дней 2 нед'!F146+'Итого за 1 нед'!F146</f>
        <v>0</v>
      </c>
      <c r="G146" s="305">
        <f>'Итого 6 дней 2 нед'!G146+'Итого за 1 нед'!G146</f>
        <v>0</v>
      </c>
      <c r="H146" s="306">
        <f>'Итого 6 дней 2 нед'!H146+'Итого за 1 нед'!H146</f>
        <v>0</v>
      </c>
      <c r="I146" s="175">
        <f t="shared" si="2"/>
        <v>0</v>
      </c>
    </row>
    <row r="147" spans="1:9" ht="22.5" customHeight="1" x14ac:dyDescent="0.25">
      <c r="A147" s="245">
        <v>124</v>
      </c>
      <c r="B147" s="261" t="s">
        <v>235</v>
      </c>
      <c r="C147" s="61" t="s">
        <v>82</v>
      </c>
      <c r="D147" s="305">
        <f>'Итого 6 дней 2 нед'!D147+'Итого за 1 нед'!D147</f>
        <v>0</v>
      </c>
      <c r="E147" s="305">
        <f>'Итого 6 дней 2 нед'!E147+'Итого за 1 нед'!E147</f>
        <v>0</v>
      </c>
      <c r="F147" s="392">
        <f>'Итого 6 дней 2 нед'!F147+'Итого за 1 нед'!F147</f>
        <v>0</v>
      </c>
      <c r="G147" s="305">
        <f>'Итого 6 дней 2 нед'!G147+'Итого за 1 нед'!G147</f>
        <v>0</v>
      </c>
      <c r="H147" s="306">
        <f>'Итого 6 дней 2 нед'!H147+'Итого за 1 нед'!H147</f>
        <v>0</v>
      </c>
      <c r="I147" s="175">
        <f t="shared" si="2"/>
        <v>0</v>
      </c>
    </row>
    <row r="148" spans="1:9" ht="14.25" customHeight="1" x14ac:dyDescent="0.25">
      <c r="A148" s="428">
        <v>125</v>
      </c>
      <c r="B148" s="261" t="s">
        <v>211</v>
      </c>
      <c r="C148" s="61" t="s">
        <v>82</v>
      </c>
      <c r="D148" s="305">
        <f>'Итого 6 дней 2 нед'!D148+'Итого за 1 нед'!D148</f>
        <v>0</v>
      </c>
      <c r="E148" s="305">
        <f>'Итого 6 дней 2 нед'!E148+'Итого за 1 нед'!E148</f>
        <v>0</v>
      </c>
      <c r="F148" s="392">
        <f>'Итого 6 дней 2 нед'!F148+'Итого за 1 нед'!F148</f>
        <v>0</v>
      </c>
      <c r="G148" s="305">
        <f>'Итого 6 дней 2 нед'!G148+'Итого за 1 нед'!G148</f>
        <v>0</v>
      </c>
      <c r="H148" s="306">
        <f>'Итого 6 дней 2 нед'!H148+'Итого за 1 нед'!H148</f>
        <v>0</v>
      </c>
      <c r="I148" s="175">
        <f t="shared" si="2"/>
        <v>0</v>
      </c>
    </row>
  </sheetData>
  <mergeCells count="7">
    <mergeCell ref="I2:I3"/>
    <mergeCell ref="A1:H1"/>
    <mergeCell ref="D2:D3"/>
    <mergeCell ref="H2:H3"/>
    <mergeCell ref="F2:F3"/>
    <mergeCell ref="E2:E3"/>
    <mergeCell ref="G2:G3"/>
  </mergeCells>
  <pageMargins left="0.11811023622047245" right="0.11811023622047245" top="0.15748031496062992" bottom="0.15748031496062992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2"/>
  <sheetViews>
    <sheetView zoomScale="90" zoomScaleNormal="90" workbookViewId="0">
      <pane xSplit="3" ySplit="5" topLeftCell="N51" activePane="bottomRight" state="frozen"/>
      <selection pane="topRight" activeCell="D1" sqref="D1"/>
      <selection pane="bottomLeft" activeCell="A6" sqref="A6"/>
      <selection pane="bottomRight" activeCell="AD51" sqref="AD51"/>
    </sheetView>
  </sheetViews>
  <sheetFormatPr defaultRowHeight="15" x14ac:dyDescent="0.25"/>
  <cols>
    <col min="1" max="1" width="5" customWidth="1"/>
    <col min="2" max="2" width="24" style="273" customWidth="1"/>
    <col min="3" max="3" width="3.85546875" customWidth="1"/>
    <col min="4" max="21" width="9" customWidth="1"/>
    <col min="22" max="22" width="10.5703125" customWidth="1"/>
    <col min="23" max="25" width="9" customWidth="1"/>
    <col min="26" max="29" width="9" hidden="1" customWidth="1"/>
    <col min="30" max="30" width="12.42578125" customWidth="1"/>
    <col min="31" max="33" width="9" customWidth="1"/>
    <col min="34" max="34" width="15.7109375" style="169" customWidth="1"/>
    <col min="35" max="36" width="30" customWidth="1"/>
    <col min="213" max="213" width="3.7109375" customWidth="1"/>
    <col min="214" max="214" width="27.85546875" customWidth="1"/>
    <col min="215" max="215" width="3.7109375" customWidth="1"/>
    <col min="216" max="255" width="0" hidden="1" customWidth="1"/>
    <col min="256" max="256" width="10.28515625" customWidth="1"/>
    <col min="258" max="258" width="12.5703125" customWidth="1"/>
    <col min="262" max="262" width="10.7109375" customWidth="1"/>
    <col min="469" max="469" width="3.7109375" customWidth="1"/>
    <col min="470" max="470" width="27.85546875" customWidth="1"/>
    <col min="471" max="471" width="3.7109375" customWidth="1"/>
    <col min="472" max="511" width="0" hidden="1" customWidth="1"/>
    <col min="512" max="512" width="10.28515625" customWidth="1"/>
    <col min="514" max="514" width="12.5703125" customWidth="1"/>
    <col min="518" max="518" width="10.7109375" customWidth="1"/>
    <col min="725" max="725" width="3.7109375" customWidth="1"/>
    <col min="726" max="726" width="27.85546875" customWidth="1"/>
    <col min="727" max="727" width="3.7109375" customWidth="1"/>
    <col min="728" max="767" width="0" hidden="1" customWidth="1"/>
    <col min="768" max="768" width="10.28515625" customWidth="1"/>
    <col min="770" max="770" width="12.5703125" customWidth="1"/>
    <col min="774" max="774" width="10.7109375" customWidth="1"/>
    <col min="981" max="981" width="3.7109375" customWidth="1"/>
    <col min="982" max="982" width="27.85546875" customWidth="1"/>
    <col min="983" max="983" width="3.7109375" customWidth="1"/>
    <col min="984" max="1023" width="0" hidden="1" customWidth="1"/>
    <col min="1024" max="1024" width="10.28515625" customWidth="1"/>
    <col min="1026" max="1026" width="12.5703125" customWidth="1"/>
    <col min="1030" max="1030" width="10.7109375" customWidth="1"/>
    <col min="1237" max="1237" width="3.7109375" customWidth="1"/>
    <col min="1238" max="1238" width="27.85546875" customWidth="1"/>
    <col min="1239" max="1239" width="3.7109375" customWidth="1"/>
    <col min="1240" max="1279" width="0" hidden="1" customWidth="1"/>
    <col min="1280" max="1280" width="10.28515625" customWidth="1"/>
    <col min="1282" max="1282" width="12.5703125" customWidth="1"/>
    <col min="1286" max="1286" width="10.7109375" customWidth="1"/>
    <col min="1493" max="1493" width="3.7109375" customWidth="1"/>
    <col min="1494" max="1494" width="27.85546875" customWidth="1"/>
    <col min="1495" max="1495" width="3.7109375" customWidth="1"/>
    <col min="1496" max="1535" width="0" hidden="1" customWidth="1"/>
    <col min="1536" max="1536" width="10.28515625" customWidth="1"/>
    <col min="1538" max="1538" width="12.5703125" customWidth="1"/>
    <col min="1542" max="1542" width="10.7109375" customWidth="1"/>
    <col min="1749" max="1749" width="3.7109375" customWidth="1"/>
    <col min="1750" max="1750" width="27.85546875" customWidth="1"/>
    <col min="1751" max="1751" width="3.7109375" customWidth="1"/>
    <col min="1752" max="1791" width="0" hidden="1" customWidth="1"/>
    <col min="1792" max="1792" width="10.28515625" customWidth="1"/>
    <col min="1794" max="1794" width="12.5703125" customWidth="1"/>
    <col min="1798" max="1798" width="10.7109375" customWidth="1"/>
    <col min="2005" max="2005" width="3.7109375" customWidth="1"/>
    <col min="2006" max="2006" width="27.85546875" customWidth="1"/>
    <col min="2007" max="2007" width="3.7109375" customWidth="1"/>
    <col min="2008" max="2047" width="0" hidden="1" customWidth="1"/>
    <col min="2048" max="2048" width="10.28515625" customWidth="1"/>
    <col min="2050" max="2050" width="12.5703125" customWidth="1"/>
    <col min="2054" max="2054" width="10.7109375" customWidth="1"/>
    <col min="2261" max="2261" width="3.7109375" customWidth="1"/>
    <col min="2262" max="2262" width="27.85546875" customWidth="1"/>
    <col min="2263" max="2263" width="3.7109375" customWidth="1"/>
    <col min="2264" max="2303" width="0" hidden="1" customWidth="1"/>
    <col min="2304" max="2304" width="10.28515625" customWidth="1"/>
    <col min="2306" max="2306" width="12.5703125" customWidth="1"/>
    <col min="2310" max="2310" width="10.7109375" customWidth="1"/>
    <col min="2517" max="2517" width="3.7109375" customWidth="1"/>
    <col min="2518" max="2518" width="27.85546875" customWidth="1"/>
    <col min="2519" max="2519" width="3.7109375" customWidth="1"/>
    <col min="2520" max="2559" width="0" hidden="1" customWidth="1"/>
    <col min="2560" max="2560" width="10.28515625" customWidth="1"/>
    <col min="2562" max="2562" width="12.5703125" customWidth="1"/>
    <col min="2566" max="2566" width="10.7109375" customWidth="1"/>
    <col min="2773" max="2773" width="3.7109375" customWidth="1"/>
    <col min="2774" max="2774" width="27.85546875" customWidth="1"/>
    <col min="2775" max="2775" width="3.7109375" customWidth="1"/>
    <col min="2776" max="2815" width="0" hidden="1" customWidth="1"/>
    <col min="2816" max="2816" width="10.28515625" customWidth="1"/>
    <col min="2818" max="2818" width="12.5703125" customWidth="1"/>
    <col min="2822" max="2822" width="10.7109375" customWidth="1"/>
    <col min="3029" max="3029" width="3.7109375" customWidth="1"/>
    <col min="3030" max="3030" width="27.85546875" customWidth="1"/>
    <col min="3031" max="3031" width="3.7109375" customWidth="1"/>
    <col min="3032" max="3071" width="0" hidden="1" customWidth="1"/>
    <col min="3072" max="3072" width="10.28515625" customWidth="1"/>
    <col min="3074" max="3074" width="12.5703125" customWidth="1"/>
    <col min="3078" max="3078" width="10.7109375" customWidth="1"/>
    <col min="3285" max="3285" width="3.7109375" customWidth="1"/>
    <col min="3286" max="3286" width="27.85546875" customWidth="1"/>
    <col min="3287" max="3287" width="3.7109375" customWidth="1"/>
    <col min="3288" max="3327" width="0" hidden="1" customWidth="1"/>
    <col min="3328" max="3328" width="10.28515625" customWidth="1"/>
    <col min="3330" max="3330" width="12.5703125" customWidth="1"/>
    <col min="3334" max="3334" width="10.7109375" customWidth="1"/>
    <col min="3541" max="3541" width="3.7109375" customWidth="1"/>
    <col min="3542" max="3542" width="27.85546875" customWidth="1"/>
    <col min="3543" max="3543" width="3.7109375" customWidth="1"/>
    <col min="3544" max="3583" width="0" hidden="1" customWidth="1"/>
    <col min="3584" max="3584" width="10.28515625" customWidth="1"/>
    <col min="3586" max="3586" width="12.5703125" customWidth="1"/>
    <col min="3590" max="3590" width="10.7109375" customWidth="1"/>
    <col min="3797" max="3797" width="3.7109375" customWidth="1"/>
    <col min="3798" max="3798" width="27.85546875" customWidth="1"/>
    <col min="3799" max="3799" width="3.7109375" customWidth="1"/>
    <col min="3800" max="3839" width="0" hidden="1" customWidth="1"/>
    <col min="3840" max="3840" width="10.28515625" customWidth="1"/>
    <col min="3842" max="3842" width="12.5703125" customWidth="1"/>
    <col min="3846" max="3846" width="10.7109375" customWidth="1"/>
    <col min="4053" max="4053" width="3.7109375" customWidth="1"/>
    <col min="4054" max="4054" width="27.85546875" customWidth="1"/>
    <col min="4055" max="4055" width="3.7109375" customWidth="1"/>
    <col min="4056" max="4095" width="0" hidden="1" customWidth="1"/>
    <col min="4096" max="4096" width="10.28515625" customWidth="1"/>
    <col min="4098" max="4098" width="12.5703125" customWidth="1"/>
    <col min="4102" max="4102" width="10.7109375" customWidth="1"/>
    <col min="4309" max="4309" width="3.7109375" customWidth="1"/>
    <col min="4310" max="4310" width="27.85546875" customWidth="1"/>
    <col min="4311" max="4311" width="3.7109375" customWidth="1"/>
    <col min="4312" max="4351" width="0" hidden="1" customWidth="1"/>
    <col min="4352" max="4352" width="10.28515625" customWidth="1"/>
    <col min="4354" max="4354" width="12.5703125" customWidth="1"/>
    <col min="4358" max="4358" width="10.7109375" customWidth="1"/>
    <col min="4565" max="4565" width="3.7109375" customWidth="1"/>
    <col min="4566" max="4566" width="27.85546875" customWidth="1"/>
    <col min="4567" max="4567" width="3.7109375" customWidth="1"/>
    <col min="4568" max="4607" width="0" hidden="1" customWidth="1"/>
    <col min="4608" max="4608" width="10.28515625" customWidth="1"/>
    <col min="4610" max="4610" width="12.5703125" customWidth="1"/>
    <col min="4614" max="4614" width="10.7109375" customWidth="1"/>
    <col min="4821" max="4821" width="3.7109375" customWidth="1"/>
    <col min="4822" max="4822" width="27.85546875" customWidth="1"/>
    <col min="4823" max="4823" width="3.7109375" customWidth="1"/>
    <col min="4824" max="4863" width="0" hidden="1" customWidth="1"/>
    <col min="4864" max="4864" width="10.28515625" customWidth="1"/>
    <col min="4866" max="4866" width="12.5703125" customWidth="1"/>
    <col min="4870" max="4870" width="10.7109375" customWidth="1"/>
    <col min="5077" max="5077" width="3.7109375" customWidth="1"/>
    <col min="5078" max="5078" width="27.85546875" customWidth="1"/>
    <col min="5079" max="5079" width="3.7109375" customWidth="1"/>
    <col min="5080" max="5119" width="0" hidden="1" customWidth="1"/>
    <col min="5120" max="5120" width="10.28515625" customWidth="1"/>
    <col min="5122" max="5122" width="12.5703125" customWidth="1"/>
    <col min="5126" max="5126" width="10.7109375" customWidth="1"/>
    <col min="5333" max="5333" width="3.7109375" customWidth="1"/>
    <col min="5334" max="5334" width="27.85546875" customWidth="1"/>
    <col min="5335" max="5335" width="3.7109375" customWidth="1"/>
    <col min="5336" max="5375" width="0" hidden="1" customWidth="1"/>
    <col min="5376" max="5376" width="10.28515625" customWidth="1"/>
    <col min="5378" max="5378" width="12.5703125" customWidth="1"/>
    <col min="5382" max="5382" width="10.7109375" customWidth="1"/>
    <col min="5589" max="5589" width="3.7109375" customWidth="1"/>
    <col min="5590" max="5590" width="27.85546875" customWidth="1"/>
    <col min="5591" max="5591" width="3.7109375" customWidth="1"/>
    <col min="5592" max="5631" width="0" hidden="1" customWidth="1"/>
    <col min="5632" max="5632" width="10.28515625" customWidth="1"/>
    <col min="5634" max="5634" width="12.5703125" customWidth="1"/>
    <col min="5638" max="5638" width="10.7109375" customWidth="1"/>
    <col min="5845" max="5845" width="3.7109375" customWidth="1"/>
    <col min="5846" max="5846" width="27.85546875" customWidth="1"/>
    <col min="5847" max="5847" width="3.7109375" customWidth="1"/>
    <col min="5848" max="5887" width="0" hidden="1" customWidth="1"/>
    <col min="5888" max="5888" width="10.28515625" customWidth="1"/>
    <col min="5890" max="5890" width="12.5703125" customWidth="1"/>
    <col min="5894" max="5894" width="10.7109375" customWidth="1"/>
    <col min="6101" max="6101" width="3.7109375" customWidth="1"/>
    <col min="6102" max="6102" width="27.85546875" customWidth="1"/>
    <col min="6103" max="6103" width="3.7109375" customWidth="1"/>
    <col min="6104" max="6143" width="0" hidden="1" customWidth="1"/>
    <col min="6144" max="6144" width="10.28515625" customWidth="1"/>
    <col min="6146" max="6146" width="12.5703125" customWidth="1"/>
    <col min="6150" max="6150" width="10.7109375" customWidth="1"/>
    <col min="6357" max="6357" width="3.7109375" customWidth="1"/>
    <col min="6358" max="6358" width="27.85546875" customWidth="1"/>
    <col min="6359" max="6359" width="3.7109375" customWidth="1"/>
    <col min="6360" max="6399" width="0" hidden="1" customWidth="1"/>
    <col min="6400" max="6400" width="10.28515625" customWidth="1"/>
    <col min="6402" max="6402" width="12.5703125" customWidth="1"/>
    <col min="6406" max="6406" width="10.7109375" customWidth="1"/>
    <col min="6613" max="6613" width="3.7109375" customWidth="1"/>
    <col min="6614" max="6614" width="27.85546875" customWidth="1"/>
    <col min="6615" max="6615" width="3.7109375" customWidth="1"/>
    <col min="6616" max="6655" width="0" hidden="1" customWidth="1"/>
    <col min="6656" max="6656" width="10.28515625" customWidth="1"/>
    <col min="6658" max="6658" width="12.5703125" customWidth="1"/>
    <col min="6662" max="6662" width="10.7109375" customWidth="1"/>
    <col min="6869" max="6869" width="3.7109375" customWidth="1"/>
    <col min="6870" max="6870" width="27.85546875" customWidth="1"/>
    <col min="6871" max="6871" width="3.7109375" customWidth="1"/>
    <col min="6872" max="6911" width="0" hidden="1" customWidth="1"/>
    <col min="6912" max="6912" width="10.28515625" customWidth="1"/>
    <col min="6914" max="6914" width="12.5703125" customWidth="1"/>
    <col min="6918" max="6918" width="10.7109375" customWidth="1"/>
    <col min="7125" max="7125" width="3.7109375" customWidth="1"/>
    <col min="7126" max="7126" width="27.85546875" customWidth="1"/>
    <col min="7127" max="7127" width="3.7109375" customWidth="1"/>
    <col min="7128" max="7167" width="0" hidden="1" customWidth="1"/>
    <col min="7168" max="7168" width="10.28515625" customWidth="1"/>
    <col min="7170" max="7170" width="12.5703125" customWidth="1"/>
    <col min="7174" max="7174" width="10.7109375" customWidth="1"/>
    <col min="7381" max="7381" width="3.7109375" customWidth="1"/>
    <col min="7382" max="7382" width="27.85546875" customWidth="1"/>
    <col min="7383" max="7383" width="3.7109375" customWidth="1"/>
    <col min="7384" max="7423" width="0" hidden="1" customWidth="1"/>
    <col min="7424" max="7424" width="10.28515625" customWidth="1"/>
    <col min="7426" max="7426" width="12.5703125" customWidth="1"/>
    <col min="7430" max="7430" width="10.7109375" customWidth="1"/>
    <col min="7637" max="7637" width="3.7109375" customWidth="1"/>
    <col min="7638" max="7638" width="27.85546875" customWidth="1"/>
    <col min="7639" max="7639" width="3.7109375" customWidth="1"/>
    <col min="7640" max="7679" width="0" hidden="1" customWidth="1"/>
    <col min="7680" max="7680" width="10.28515625" customWidth="1"/>
    <col min="7682" max="7682" width="12.5703125" customWidth="1"/>
    <col min="7686" max="7686" width="10.7109375" customWidth="1"/>
    <col min="7893" max="7893" width="3.7109375" customWidth="1"/>
    <col min="7894" max="7894" width="27.85546875" customWidth="1"/>
    <col min="7895" max="7895" width="3.7109375" customWidth="1"/>
    <col min="7896" max="7935" width="0" hidden="1" customWidth="1"/>
    <col min="7936" max="7936" width="10.28515625" customWidth="1"/>
    <col min="7938" max="7938" width="12.5703125" customWidth="1"/>
    <col min="7942" max="7942" width="10.7109375" customWidth="1"/>
    <col min="8149" max="8149" width="3.7109375" customWidth="1"/>
    <col min="8150" max="8150" width="27.85546875" customWidth="1"/>
    <col min="8151" max="8151" width="3.7109375" customWidth="1"/>
    <col min="8152" max="8191" width="0" hidden="1" customWidth="1"/>
    <col min="8192" max="8192" width="10.28515625" customWidth="1"/>
    <col min="8194" max="8194" width="12.5703125" customWidth="1"/>
    <col min="8198" max="8198" width="10.7109375" customWidth="1"/>
    <col min="8405" max="8405" width="3.7109375" customWidth="1"/>
    <col min="8406" max="8406" width="27.85546875" customWidth="1"/>
    <col min="8407" max="8407" width="3.7109375" customWidth="1"/>
    <col min="8408" max="8447" width="0" hidden="1" customWidth="1"/>
    <col min="8448" max="8448" width="10.28515625" customWidth="1"/>
    <col min="8450" max="8450" width="12.5703125" customWidth="1"/>
    <col min="8454" max="8454" width="10.7109375" customWidth="1"/>
    <col min="8661" max="8661" width="3.7109375" customWidth="1"/>
    <col min="8662" max="8662" width="27.85546875" customWidth="1"/>
    <col min="8663" max="8663" width="3.7109375" customWidth="1"/>
    <col min="8664" max="8703" width="0" hidden="1" customWidth="1"/>
    <col min="8704" max="8704" width="10.28515625" customWidth="1"/>
    <col min="8706" max="8706" width="12.5703125" customWidth="1"/>
    <col min="8710" max="8710" width="10.7109375" customWidth="1"/>
    <col min="8917" max="8917" width="3.7109375" customWidth="1"/>
    <col min="8918" max="8918" width="27.85546875" customWidth="1"/>
    <col min="8919" max="8919" width="3.7109375" customWidth="1"/>
    <col min="8920" max="8959" width="0" hidden="1" customWidth="1"/>
    <col min="8960" max="8960" width="10.28515625" customWidth="1"/>
    <col min="8962" max="8962" width="12.5703125" customWidth="1"/>
    <col min="8966" max="8966" width="10.7109375" customWidth="1"/>
    <col min="9173" max="9173" width="3.7109375" customWidth="1"/>
    <col min="9174" max="9174" width="27.85546875" customWidth="1"/>
    <col min="9175" max="9175" width="3.7109375" customWidth="1"/>
    <col min="9176" max="9215" width="0" hidden="1" customWidth="1"/>
    <col min="9216" max="9216" width="10.28515625" customWidth="1"/>
    <col min="9218" max="9218" width="12.5703125" customWidth="1"/>
    <col min="9222" max="9222" width="10.7109375" customWidth="1"/>
    <col min="9429" max="9429" width="3.7109375" customWidth="1"/>
    <col min="9430" max="9430" width="27.85546875" customWidth="1"/>
    <col min="9431" max="9431" width="3.7109375" customWidth="1"/>
    <col min="9432" max="9471" width="0" hidden="1" customWidth="1"/>
    <col min="9472" max="9472" width="10.28515625" customWidth="1"/>
    <col min="9474" max="9474" width="12.5703125" customWidth="1"/>
    <col min="9478" max="9478" width="10.7109375" customWidth="1"/>
    <col min="9685" max="9685" width="3.7109375" customWidth="1"/>
    <col min="9686" max="9686" width="27.85546875" customWidth="1"/>
    <col min="9687" max="9687" width="3.7109375" customWidth="1"/>
    <col min="9688" max="9727" width="0" hidden="1" customWidth="1"/>
    <col min="9728" max="9728" width="10.28515625" customWidth="1"/>
    <col min="9730" max="9730" width="12.5703125" customWidth="1"/>
    <col min="9734" max="9734" width="10.7109375" customWidth="1"/>
    <col min="9941" max="9941" width="3.7109375" customWidth="1"/>
    <col min="9942" max="9942" width="27.85546875" customWidth="1"/>
    <col min="9943" max="9943" width="3.7109375" customWidth="1"/>
    <col min="9944" max="9983" width="0" hidden="1" customWidth="1"/>
    <col min="9984" max="9984" width="10.28515625" customWidth="1"/>
    <col min="9986" max="9986" width="12.5703125" customWidth="1"/>
    <col min="9990" max="9990" width="10.7109375" customWidth="1"/>
    <col min="10197" max="10197" width="3.7109375" customWidth="1"/>
    <col min="10198" max="10198" width="27.85546875" customWidth="1"/>
    <col min="10199" max="10199" width="3.7109375" customWidth="1"/>
    <col min="10200" max="10239" width="0" hidden="1" customWidth="1"/>
    <col min="10240" max="10240" width="10.28515625" customWidth="1"/>
    <col min="10242" max="10242" width="12.5703125" customWidth="1"/>
    <col min="10246" max="10246" width="10.7109375" customWidth="1"/>
    <col min="10453" max="10453" width="3.7109375" customWidth="1"/>
    <col min="10454" max="10454" width="27.85546875" customWidth="1"/>
    <col min="10455" max="10455" width="3.7109375" customWidth="1"/>
    <col min="10456" max="10495" width="0" hidden="1" customWidth="1"/>
    <col min="10496" max="10496" width="10.28515625" customWidth="1"/>
    <col min="10498" max="10498" width="12.5703125" customWidth="1"/>
    <col min="10502" max="10502" width="10.7109375" customWidth="1"/>
    <col min="10709" max="10709" width="3.7109375" customWidth="1"/>
    <col min="10710" max="10710" width="27.85546875" customWidth="1"/>
    <col min="10711" max="10711" width="3.7109375" customWidth="1"/>
    <col min="10712" max="10751" width="0" hidden="1" customWidth="1"/>
    <col min="10752" max="10752" width="10.28515625" customWidth="1"/>
    <col min="10754" max="10754" width="12.5703125" customWidth="1"/>
    <col min="10758" max="10758" width="10.7109375" customWidth="1"/>
    <col min="10965" max="10965" width="3.7109375" customWidth="1"/>
    <col min="10966" max="10966" width="27.85546875" customWidth="1"/>
    <col min="10967" max="10967" width="3.7109375" customWidth="1"/>
    <col min="10968" max="11007" width="0" hidden="1" customWidth="1"/>
    <col min="11008" max="11008" width="10.28515625" customWidth="1"/>
    <col min="11010" max="11010" width="12.5703125" customWidth="1"/>
    <col min="11014" max="11014" width="10.7109375" customWidth="1"/>
    <col min="11221" max="11221" width="3.7109375" customWidth="1"/>
    <col min="11222" max="11222" width="27.85546875" customWidth="1"/>
    <col min="11223" max="11223" width="3.7109375" customWidth="1"/>
    <col min="11224" max="11263" width="0" hidden="1" customWidth="1"/>
    <col min="11264" max="11264" width="10.28515625" customWidth="1"/>
    <col min="11266" max="11266" width="12.5703125" customWidth="1"/>
    <col min="11270" max="11270" width="10.7109375" customWidth="1"/>
    <col min="11477" max="11477" width="3.7109375" customWidth="1"/>
    <col min="11478" max="11478" width="27.85546875" customWidth="1"/>
    <col min="11479" max="11479" width="3.7109375" customWidth="1"/>
    <col min="11480" max="11519" width="0" hidden="1" customWidth="1"/>
    <col min="11520" max="11520" width="10.28515625" customWidth="1"/>
    <col min="11522" max="11522" width="12.5703125" customWidth="1"/>
    <col min="11526" max="11526" width="10.7109375" customWidth="1"/>
    <col min="11733" max="11733" width="3.7109375" customWidth="1"/>
    <col min="11734" max="11734" width="27.85546875" customWidth="1"/>
    <col min="11735" max="11735" width="3.7109375" customWidth="1"/>
    <col min="11736" max="11775" width="0" hidden="1" customWidth="1"/>
    <col min="11776" max="11776" width="10.28515625" customWidth="1"/>
    <col min="11778" max="11778" width="12.5703125" customWidth="1"/>
    <col min="11782" max="11782" width="10.7109375" customWidth="1"/>
    <col min="11989" max="11989" width="3.7109375" customWidth="1"/>
    <col min="11990" max="11990" width="27.85546875" customWidth="1"/>
    <col min="11991" max="11991" width="3.7109375" customWidth="1"/>
    <col min="11992" max="12031" width="0" hidden="1" customWidth="1"/>
    <col min="12032" max="12032" width="10.28515625" customWidth="1"/>
    <col min="12034" max="12034" width="12.5703125" customWidth="1"/>
    <col min="12038" max="12038" width="10.7109375" customWidth="1"/>
    <col min="12245" max="12245" width="3.7109375" customWidth="1"/>
    <col min="12246" max="12246" width="27.85546875" customWidth="1"/>
    <col min="12247" max="12247" width="3.7109375" customWidth="1"/>
    <col min="12248" max="12287" width="0" hidden="1" customWidth="1"/>
    <col min="12288" max="12288" width="10.28515625" customWidth="1"/>
    <col min="12290" max="12290" width="12.5703125" customWidth="1"/>
    <col min="12294" max="12294" width="10.7109375" customWidth="1"/>
    <col min="12501" max="12501" width="3.7109375" customWidth="1"/>
    <col min="12502" max="12502" width="27.85546875" customWidth="1"/>
    <col min="12503" max="12503" width="3.7109375" customWidth="1"/>
    <col min="12504" max="12543" width="0" hidden="1" customWidth="1"/>
    <col min="12544" max="12544" width="10.28515625" customWidth="1"/>
    <col min="12546" max="12546" width="12.5703125" customWidth="1"/>
    <col min="12550" max="12550" width="10.7109375" customWidth="1"/>
    <col min="12757" max="12757" width="3.7109375" customWidth="1"/>
    <col min="12758" max="12758" width="27.85546875" customWidth="1"/>
    <col min="12759" max="12759" width="3.7109375" customWidth="1"/>
    <col min="12760" max="12799" width="0" hidden="1" customWidth="1"/>
    <col min="12800" max="12800" width="10.28515625" customWidth="1"/>
    <col min="12802" max="12802" width="12.5703125" customWidth="1"/>
    <col min="12806" max="12806" width="10.7109375" customWidth="1"/>
    <col min="13013" max="13013" width="3.7109375" customWidth="1"/>
    <col min="13014" max="13014" width="27.85546875" customWidth="1"/>
    <col min="13015" max="13015" width="3.7109375" customWidth="1"/>
    <col min="13016" max="13055" width="0" hidden="1" customWidth="1"/>
    <col min="13056" max="13056" width="10.28515625" customWidth="1"/>
    <col min="13058" max="13058" width="12.5703125" customWidth="1"/>
    <col min="13062" max="13062" width="10.7109375" customWidth="1"/>
    <col min="13269" max="13269" width="3.7109375" customWidth="1"/>
    <col min="13270" max="13270" width="27.85546875" customWidth="1"/>
    <col min="13271" max="13271" width="3.7109375" customWidth="1"/>
    <col min="13272" max="13311" width="0" hidden="1" customWidth="1"/>
    <col min="13312" max="13312" width="10.28515625" customWidth="1"/>
    <col min="13314" max="13314" width="12.5703125" customWidth="1"/>
    <col min="13318" max="13318" width="10.7109375" customWidth="1"/>
    <col min="13525" max="13525" width="3.7109375" customWidth="1"/>
    <col min="13526" max="13526" width="27.85546875" customWidth="1"/>
    <col min="13527" max="13527" width="3.7109375" customWidth="1"/>
    <col min="13528" max="13567" width="0" hidden="1" customWidth="1"/>
    <col min="13568" max="13568" width="10.28515625" customWidth="1"/>
    <col min="13570" max="13570" width="12.5703125" customWidth="1"/>
    <col min="13574" max="13574" width="10.7109375" customWidth="1"/>
    <col min="13781" max="13781" width="3.7109375" customWidth="1"/>
    <col min="13782" max="13782" width="27.85546875" customWidth="1"/>
    <col min="13783" max="13783" width="3.7109375" customWidth="1"/>
    <col min="13784" max="13823" width="0" hidden="1" customWidth="1"/>
    <col min="13824" max="13824" width="10.28515625" customWidth="1"/>
    <col min="13826" max="13826" width="12.5703125" customWidth="1"/>
    <col min="13830" max="13830" width="10.7109375" customWidth="1"/>
    <col min="14037" max="14037" width="3.7109375" customWidth="1"/>
    <col min="14038" max="14038" width="27.85546875" customWidth="1"/>
    <col min="14039" max="14039" width="3.7109375" customWidth="1"/>
    <col min="14040" max="14079" width="0" hidden="1" customWidth="1"/>
    <col min="14080" max="14080" width="10.28515625" customWidth="1"/>
    <col min="14082" max="14082" width="12.5703125" customWidth="1"/>
    <col min="14086" max="14086" width="10.7109375" customWidth="1"/>
    <col min="14293" max="14293" width="3.7109375" customWidth="1"/>
    <col min="14294" max="14294" width="27.85546875" customWidth="1"/>
    <col min="14295" max="14295" width="3.7109375" customWidth="1"/>
    <col min="14296" max="14335" width="0" hidden="1" customWidth="1"/>
    <col min="14336" max="14336" width="10.28515625" customWidth="1"/>
    <col min="14338" max="14338" width="12.5703125" customWidth="1"/>
    <col min="14342" max="14342" width="10.7109375" customWidth="1"/>
    <col min="14549" max="14549" width="3.7109375" customWidth="1"/>
    <col min="14550" max="14550" width="27.85546875" customWidth="1"/>
    <col min="14551" max="14551" width="3.7109375" customWidth="1"/>
    <col min="14552" max="14591" width="0" hidden="1" customWidth="1"/>
    <col min="14592" max="14592" width="10.28515625" customWidth="1"/>
    <col min="14594" max="14594" width="12.5703125" customWidth="1"/>
    <col min="14598" max="14598" width="10.7109375" customWidth="1"/>
    <col min="14805" max="14805" width="3.7109375" customWidth="1"/>
    <col min="14806" max="14806" width="27.85546875" customWidth="1"/>
    <col min="14807" max="14807" width="3.7109375" customWidth="1"/>
    <col min="14808" max="14847" width="0" hidden="1" customWidth="1"/>
    <col min="14848" max="14848" width="10.28515625" customWidth="1"/>
    <col min="14850" max="14850" width="12.5703125" customWidth="1"/>
    <col min="14854" max="14854" width="10.7109375" customWidth="1"/>
    <col min="15061" max="15061" width="3.7109375" customWidth="1"/>
    <col min="15062" max="15062" width="27.85546875" customWidth="1"/>
    <col min="15063" max="15063" width="3.7109375" customWidth="1"/>
    <col min="15064" max="15103" width="0" hidden="1" customWidth="1"/>
    <col min="15104" max="15104" width="10.28515625" customWidth="1"/>
    <col min="15106" max="15106" width="12.5703125" customWidth="1"/>
    <col min="15110" max="15110" width="10.7109375" customWidth="1"/>
    <col min="15317" max="15317" width="3.7109375" customWidth="1"/>
    <col min="15318" max="15318" width="27.85546875" customWidth="1"/>
    <col min="15319" max="15319" width="3.7109375" customWidth="1"/>
    <col min="15320" max="15359" width="0" hidden="1" customWidth="1"/>
    <col min="15360" max="15360" width="10.28515625" customWidth="1"/>
    <col min="15362" max="15362" width="12.5703125" customWidth="1"/>
    <col min="15366" max="15366" width="10.7109375" customWidth="1"/>
    <col min="15573" max="15573" width="3.7109375" customWidth="1"/>
    <col min="15574" max="15574" width="27.85546875" customWidth="1"/>
    <col min="15575" max="15575" width="3.7109375" customWidth="1"/>
    <col min="15576" max="15615" width="0" hidden="1" customWidth="1"/>
    <col min="15616" max="15616" width="10.28515625" customWidth="1"/>
    <col min="15618" max="15618" width="12.5703125" customWidth="1"/>
    <col min="15622" max="15622" width="10.7109375" customWidth="1"/>
    <col min="15829" max="15829" width="3.7109375" customWidth="1"/>
    <col min="15830" max="15830" width="27.85546875" customWidth="1"/>
    <col min="15831" max="15831" width="3.7109375" customWidth="1"/>
    <col min="15832" max="15871" width="0" hidden="1" customWidth="1"/>
    <col min="15872" max="15872" width="10.28515625" customWidth="1"/>
    <col min="15874" max="15874" width="12.5703125" customWidth="1"/>
    <col min="15878" max="15878" width="10.7109375" customWidth="1"/>
    <col min="16085" max="16085" width="3.7109375" customWidth="1"/>
    <col min="16086" max="16086" width="27.85546875" customWidth="1"/>
    <col min="16087" max="16087" width="3.7109375" customWidth="1"/>
    <col min="16088" max="16127" width="0" hidden="1" customWidth="1"/>
    <col min="16128" max="16128" width="10.28515625" customWidth="1"/>
    <col min="16130" max="16130" width="12.5703125" customWidth="1"/>
    <col min="16134" max="16134" width="10.7109375" customWidth="1"/>
  </cols>
  <sheetData>
    <row r="1" spans="1:34" ht="20.25" customHeight="1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</row>
    <row r="2" spans="1:34" s="9" customFormat="1" ht="41.25" customHeight="1" x14ac:dyDescent="0.25">
      <c r="A2" s="1"/>
      <c r="B2" s="265"/>
      <c r="C2" s="2"/>
      <c r="D2" s="482" t="s">
        <v>274</v>
      </c>
      <c r="E2" s="483"/>
      <c r="F2" s="483"/>
      <c r="G2" s="483"/>
      <c r="H2" s="483"/>
      <c r="I2" s="484"/>
      <c r="J2" s="463" t="s">
        <v>304</v>
      </c>
      <c r="K2" s="463" t="s">
        <v>255</v>
      </c>
      <c r="L2" s="453" t="s">
        <v>124</v>
      </c>
      <c r="M2" s="492" t="s">
        <v>353</v>
      </c>
      <c r="N2" s="493"/>
      <c r="O2" s="493"/>
      <c r="P2" s="493"/>
      <c r="Q2" s="493"/>
      <c r="R2" s="493"/>
      <c r="S2" s="494"/>
      <c r="T2" s="475" t="s">
        <v>303</v>
      </c>
      <c r="U2" s="475" t="s">
        <v>305</v>
      </c>
      <c r="V2" s="456" t="s">
        <v>124</v>
      </c>
      <c r="W2" s="473" t="s">
        <v>349</v>
      </c>
      <c r="X2" s="473"/>
      <c r="Y2" s="489" t="s">
        <v>124</v>
      </c>
      <c r="Z2" s="478" t="s">
        <v>351</v>
      </c>
      <c r="AA2" s="478"/>
      <c r="AB2" s="478"/>
      <c r="AC2" s="479" t="s">
        <v>124</v>
      </c>
      <c r="AD2" s="466" t="s">
        <v>373</v>
      </c>
      <c r="AE2" s="466"/>
      <c r="AF2" s="466"/>
      <c r="AG2" s="467" t="s">
        <v>124</v>
      </c>
      <c r="AH2" s="487" t="s">
        <v>144</v>
      </c>
    </row>
    <row r="3" spans="1:34" s="179" customFormat="1" ht="58.5" customHeight="1" x14ac:dyDescent="0.25">
      <c r="A3" s="6"/>
      <c r="B3" s="64" t="s">
        <v>127</v>
      </c>
      <c r="C3" s="8"/>
      <c r="D3" s="403" t="s">
        <v>162</v>
      </c>
      <c r="E3" s="403" t="s">
        <v>306</v>
      </c>
      <c r="F3" s="430" t="s">
        <v>302</v>
      </c>
      <c r="G3" s="399" t="s">
        <v>275</v>
      </c>
      <c r="H3" s="403" t="s">
        <v>175</v>
      </c>
      <c r="I3" s="403" t="s">
        <v>150</v>
      </c>
      <c r="J3" s="464"/>
      <c r="K3" s="464"/>
      <c r="L3" s="485"/>
      <c r="M3" s="211" t="s">
        <v>162</v>
      </c>
      <c r="N3" s="211" t="s">
        <v>306</v>
      </c>
      <c r="O3" s="431" t="s">
        <v>302</v>
      </c>
      <c r="P3" s="359" t="s">
        <v>281</v>
      </c>
      <c r="Q3" s="211" t="s">
        <v>175</v>
      </c>
      <c r="R3" s="211" t="s">
        <v>150</v>
      </c>
      <c r="S3" s="211"/>
      <c r="T3" s="476"/>
      <c r="U3" s="476"/>
      <c r="V3" s="495"/>
      <c r="W3" s="212" t="s">
        <v>170</v>
      </c>
      <c r="X3" s="203" t="s">
        <v>158</v>
      </c>
      <c r="Y3" s="490"/>
      <c r="Z3" s="364" t="s">
        <v>340</v>
      </c>
      <c r="AA3" s="365" t="s">
        <v>158</v>
      </c>
      <c r="AB3" s="372" t="s">
        <v>146</v>
      </c>
      <c r="AC3" s="480"/>
      <c r="AD3" s="451" t="s">
        <v>380</v>
      </c>
      <c r="AE3" s="451" t="s">
        <v>116</v>
      </c>
      <c r="AF3" s="449" t="s">
        <v>149</v>
      </c>
      <c r="AG3" s="457"/>
      <c r="AH3" s="488"/>
    </row>
    <row r="4" spans="1:34" ht="18" customHeight="1" x14ac:dyDescent="0.25">
      <c r="A4" s="6"/>
      <c r="B4" s="266" t="s">
        <v>4</v>
      </c>
      <c r="C4" s="8"/>
      <c r="D4" s="351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351" t="s">
        <v>153</v>
      </c>
      <c r="J4" s="465"/>
      <c r="K4" s="465"/>
      <c r="L4" s="486"/>
      <c r="M4" s="357" t="s">
        <v>243</v>
      </c>
      <c r="N4" s="357" t="s">
        <v>243</v>
      </c>
      <c r="O4" s="153" t="s">
        <v>243</v>
      </c>
      <c r="P4" s="357" t="s">
        <v>243</v>
      </c>
      <c r="Q4" s="357" t="s">
        <v>243</v>
      </c>
      <c r="R4" s="357" t="s">
        <v>243</v>
      </c>
      <c r="S4" s="357"/>
      <c r="T4" s="477"/>
      <c r="U4" s="477"/>
      <c r="V4" s="496"/>
      <c r="W4" s="204" t="s">
        <v>243</v>
      </c>
      <c r="X4" s="207" t="s">
        <v>243</v>
      </c>
      <c r="Y4" s="491"/>
      <c r="Z4" s="366" t="s">
        <v>243</v>
      </c>
      <c r="AA4" s="376" t="s">
        <v>243</v>
      </c>
      <c r="AB4" s="367" t="s">
        <v>243</v>
      </c>
      <c r="AC4" s="481"/>
      <c r="AD4" s="452"/>
      <c r="AE4" s="452"/>
      <c r="AF4" s="450"/>
      <c r="AG4" s="458"/>
      <c r="AH4" s="488"/>
    </row>
    <row r="5" spans="1:34" ht="18" customHeight="1" x14ac:dyDescent="0.25">
      <c r="A5" s="10"/>
      <c r="B5" s="267" t="s">
        <v>5</v>
      </c>
      <c r="C5" s="11"/>
      <c r="D5" s="404" t="s">
        <v>7</v>
      </c>
      <c r="E5" s="404" t="s">
        <v>125</v>
      </c>
      <c r="F5" s="404" t="s">
        <v>125</v>
      </c>
      <c r="G5" s="404" t="s">
        <v>261</v>
      </c>
      <c r="H5" s="404" t="s">
        <v>159</v>
      </c>
      <c r="I5" s="404" t="s">
        <v>282</v>
      </c>
      <c r="J5" s="429" t="s">
        <v>259</v>
      </c>
      <c r="K5" s="429" t="s">
        <v>352</v>
      </c>
      <c r="L5" s="433">
        <f>K5+J5</f>
        <v>1</v>
      </c>
      <c r="M5" s="394" t="s">
        <v>7</v>
      </c>
      <c r="N5" s="394" t="s">
        <v>125</v>
      </c>
      <c r="O5" s="395" t="s">
        <v>125</v>
      </c>
      <c r="P5" s="394" t="s">
        <v>169</v>
      </c>
      <c r="Q5" s="394" t="s">
        <v>159</v>
      </c>
      <c r="R5" s="394" t="s">
        <v>282</v>
      </c>
      <c r="S5" s="358"/>
      <c r="T5" s="195" t="s">
        <v>259</v>
      </c>
      <c r="U5" s="195" t="s">
        <v>352</v>
      </c>
      <c r="V5" s="349">
        <f>T5+U5</f>
        <v>1</v>
      </c>
      <c r="W5" s="215" t="s">
        <v>152</v>
      </c>
      <c r="X5" s="205" t="s">
        <v>160</v>
      </c>
      <c r="Y5" s="196">
        <v>1</v>
      </c>
      <c r="Z5" s="369" t="s">
        <v>114</v>
      </c>
      <c r="AA5" s="368" t="s">
        <v>160</v>
      </c>
      <c r="AB5" s="369" t="s">
        <v>9</v>
      </c>
      <c r="AC5" s="196">
        <v>0</v>
      </c>
      <c r="AD5" s="154" t="s">
        <v>381</v>
      </c>
      <c r="AE5" s="154" t="s">
        <v>6</v>
      </c>
      <c r="AF5" s="154" t="s">
        <v>9</v>
      </c>
      <c r="AG5" s="195" t="s">
        <v>259</v>
      </c>
      <c r="AH5" s="177">
        <f>L5+V5+Y5+AC5+AG5</f>
        <v>4</v>
      </c>
    </row>
    <row r="6" spans="1:34" ht="15" customHeight="1" x14ac:dyDescent="0.25">
      <c r="A6" s="6"/>
      <c r="B6" s="64" t="s">
        <v>197</v>
      </c>
      <c r="C6" s="52"/>
      <c r="D6" s="145"/>
      <c r="E6" s="146"/>
      <c r="F6" s="146"/>
      <c r="G6" s="13"/>
      <c r="H6" s="33"/>
      <c r="I6" s="147"/>
      <c r="J6" s="147"/>
      <c r="K6" s="147"/>
      <c r="L6" s="33"/>
      <c r="M6" s="145"/>
      <c r="N6" s="146"/>
      <c r="O6" s="146"/>
      <c r="P6" s="13"/>
      <c r="Q6" s="33"/>
      <c r="R6" s="147"/>
      <c r="S6" s="147"/>
      <c r="T6" s="147"/>
      <c r="U6" s="147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147"/>
      <c r="AH6" s="170"/>
    </row>
    <row r="7" spans="1:34" x14ac:dyDescent="0.25">
      <c r="A7" s="15">
        <v>1</v>
      </c>
      <c r="B7" s="16" t="s">
        <v>11</v>
      </c>
      <c r="C7" s="17" t="s">
        <v>12</v>
      </c>
      <c r="D7" s="38"/>
      <c r="E7" s="144"/>
      <c r="F7" s="144"/>
      <c r="G7" s="144"/>
      <c r="H7" s="36"/>
      <c r="I7" s="38"/>
      <c r="J7" s="38">
        <f>(I7+H7+G7+E7+D7)*$J$5</f>
        <v>0</v>
      </c>
      <c r="K7" s="38">
        <f>(I7+H7+G7+F7+D7)*$K$5</f>
        <v>0</v>
      </c>
      <c r="L7" s="352">
        <f>K7+J7</f>
        <v>0</v>
      </c>
      <c r="M7" s="38"/>
      <c r="N7" s="144"/>
      <c r="O7" s="144"/>
      <c r="P7" s="144"/>
      <c r="Q7" s="36"/>
      <c r="R7" s="38"/>
      <c r="S7" s="38"/>
      <c r="T7" s="38">
        <f>(M7+N7+P7+Q7+R7)*$T$5</f>
        <v>0</v>
      </c>
      <c r="U7" s="38">
        <f>(M7+O7+P7+Q7+R7)*$U$5</f>
        <v>0</v>
      </c>
      <c r="V7" s="166">
        <f>T7+U7</f>
        <v>0</v>
      </c>
      <c r="W7" s="38"/>
      <c r="X7" s="36"/>
      <c r="Y7" s="206">
        <f>(W7+X7)*$Y$5</f>
        <v>0</v>
      </c>
      <c r="Z7" s="38"/>
      <c r="AA7" s="38"/>
      <c r="AB7" s="38"/>
      <c r="AC7" s="370">
        <f>(Z7+AA7+AB7)*$AC$5</f>
        <v>0</v>
      </c>
      <c r="AD7" s="38"/>
      <c r="AE7" s="38"/>
      <c r="AF7" s="38"/>
      <c r="AG7" s="168">
        <f>(AD7+AE7+AF7)*$AG$5</f>
        <v>0</v>
      </c>
      <c r="AH7" s="171">
        <f>L7+V7+Y7+AC7+AG7</f>
        <v>0</v>
      </c>
    </row>
    <row r="8" spans="1:34" x14ac:dyDescent="0.25">
      <c r="A8" s="15">
        <v>2</v>
      </c>
      <c r="B8" s="19" t="s">
        <v>13</v>
      </c>
      <c r="C8" s="20" t="s">
        <v>12</v>
      </c>
      <c r="D8" s="38"/>
      <c r="E8" s="144"/>
      <c r="F8" s="144"/>
      <c r="G8" s="144"/>
      <c r="H8" s="35"/>
      <c r="I8" s="38"/>
      <c r="J8" s="38">
        <f t="shared" ref="J8:J71" si="0">(I8+H8+G8+E8+D8)*$J$5</f>
        <v>0</v>
      </c>
      <c r="K8" s="38">
        <f t="shared" ref="K8:K71" si="1">(I8+H8+G8+F8+D8)*$K$5</f>
        <v>0</v>
      </c>
      <c r="L8" s="352">
        <f t="shared" ref="L8:L71" si="2">K8+J8</f>
        <v>0</v>
      </c>
      <c r="M8" s="38"/>
      <c r="N8" s="144"/>
      <c r="O8" s="144"/>
      <c r="P8" s="144"/>
      <c r="Q8" s="35"/>
      <c r="R8" s="38"/>
      <c r="S8" s="38"/>
      <c r="T8" s="38">
        <f t="shared" ref="T8:T71" si="3">(M8+N8+P8+Q8+R8)*$T$5</f>
        <v>0</v>
      </c>
      <c r="U8" s="38">
        <f t="shared" ref="U8:U71" si="4">(M8+O8+P8+Q8+R8)*$U$5</f>
        <v>0</v>
      </c>
      <c r="V8" s="166">
        <f t="shared" ref="V8:V71" si="5">T8+U8</f>
        <v>0</v>
      </c>
      <c r="W8" s="38"/>
      <c r="X8" s="35"/>
      <c r="Y8" s="206">
        <f t="shared" ref="Y8:Y71" si="6">(W8+X8)*$Y$5</f>
        <v>0</v>
      </c>
      <c r="Z8" s="38"/>
      <c r="AA8" s="38"/>
      <c r="AB8" s="38"/>
      <c r="AC8" s="370">
        <f t="shared" ref="AC8:AC71" si="7">(Z8+AA8+AB8)*$AC$5</f>
        <v>0</v>
      </c>
      <c r="AD8" s="197"/>
      <c r="AE8" s="160"/>
      <c r="AF8" s="38"/>
      <c r="AG8" s="168">
        <f t="shared" ref="AG8:AG71" si="8">(AD8+AE8+AF8)*$AG$5</f>
        <v>0</v>
      </c>
      <c r="AH8" s="171">
        <f t="shared" ref="AH8:AH71" si="9">L8+V8+Y8+AC8+AG8</f>
        <v>0</v>
      </c>
    </row>
    <row r="9" spans="1:34" x14ac:dyDescent="0.25">
      <c r="A9" s="15">
        <v>3</v>
      </c>
      <c r="B9" s="78" t="s">
        <v>146</v>
      </c>
      <c r="C9" s="17" t="s">
        <v>12</v>
      </c>
      <c r="D9" s="38"/>
      <c r="E9" s="144"/>
      <c r="F9" s="144"/>
      <c r="G9" s="144"/>
      <c r="H9" s="35"/>
      <c r="I9" s="38">
        <v>0.04</v>
      </c>
      <c r="J9" s="38">
        <f t="shared" si="0"/>
        <v>0.04</v>
      </c>
      <c r="K9" s="38">
        <f t="shared" si="1"/>
        <v>0</v>
      </c>
      <c r="L9" s="352">
        <f t="shared" si="2"/>
        <v>0.04</v>
      </c>
      <c r="M9" s="38"/>
      <c r="N9" s="144"/>
      <c r="O9" s="144"/>
      <c r="P9" s="144"/>
      <c r="Q9" s="35"/>
      <c r="R9" s="38">
        <v>0.04</v>
      </c>
      <c r="S9" s="38"/>
      <c r="T9" s="38">
        <f t="shared" si="3"/>
        <v>0.04</v>
      </c>
      <c r="U9" s="38">
        <f t="shared" si="4"/>
        <v>0</v>
      </c>
      <c r="V9" s="166">
        <f t="shared" si="5"/>
        <v>0.04</v>
      </c>
      <c r="W9" s="38"/>
      <c r="X9" s="35"/>
      <c r="Y9" s="206">
        <f t="shared" si="6"/>
        <v>0</v>
      </c>
      <c r="Z9" s="38"/>
      <c r="AA9" s="38"/>
      <c r="AB9" s="167">
        <v>0.03</v>
      </c>
      <c r="AC9" s="370">
        <f t="shared" si="7"/>
        <v>0</v>
      </c>
      <c r="AD9" s="197"/>
      <c r="AE9" s="160"/>
      <c r="AF9" s="168">
        <v>0.03</v>
      </c>
      <c r="AG9" s="168">
        <f t="shared" si="8"/>
        <v>0.03</v>
      </c>
      <c r="AH9" s="171">
        <f t="shared" si="9"/>
        <v>0.11</v>
      </c>
    </row>
    <row r="10" spans="1:34" x14ac:dyDescent="0.25">
      <c r="A10" s="15">
        <v>4</v>
      </c>
      <c r="B10" s="78" t="s">
        <v>185</v>
      </c>
      <c r="C10" s="23" t="s">
        <v>82</v>
      </c>
      <c r="D10" s="38"/>
      <c r="E10" s="144"/>
      <c r="F10" s="144"/>
      <c r="G10" s="144"/>
      <c r="H10" s="35"/>
      <c r="I10" s="38"/>
      <c r="J10" s="38">
        <f t="shared" si="0"/>
        <v>0</v>
      </c>
      <c r="K10" s="38">
        <f t="shared" si="1"/>
        <v>0</v>
      </c>
      <c r="L10" s="352">
        <f t="shared" si="2"/>
        <v>0</v>
      </c>
      <c r="M10" s="38"/>
      <c r="N10" s="144"/>
      <c r="O10" s="144"/>
      <c r="P10" s="144"/>
      <c r="Q10" s="35"/>
      <c r="R10" s="38"/>
      <c r="S10" s="38"/>
      <c r="T10" s="38">
        <f t="shared" si="3"/>
        <v>0</v>
      </c>
      <c r="U10" s="38">
        <f t="shared" si="4"/>
        <v>0</v>
      </c>
      <c r="V10" s="166">
        <f t="shared" si="5"/>
        <v>0</v>
      </c>
      <c r="W10" s="38"/>
      <c r="X10" s="35"/>
      <c r="Y10" s="206">
        <f t="shared" si="6"/>
        <v>0</v>
      </c>
      <c r="Z10" s="38"/>
      <c r="AA10" s="38"/>
      <c r="AB10" s="38"/>
      <c r="AC10" s="370">
        <f t="shared" si="7"/>
        <v>0</v>
      </c>
      <c r="AD10" s="197"/>
      <c r="AE10" s="160"/>
      <c r="AF10" s="38"/>
      <c r="AG10" s="168">
        <f t="shared" si="8"/>
        <v>0</v>
      </c>
      <c r="AH10" s="171">
        <f t="shared" si="9"/>
        <v>0</v>
      </c>
    </row>
    <row r="11" spans="1:34" ht="15" customHeight="1" x14ac:dyDescent="0.25">
      <c r="A11" s="6"/>
      <c r="B11" s="64" t="s">
        <v>186</v>
      </c>
      <c r="C11" s="7"/>
      <c r="D11" s="38"/>
      <c r="E11" s="144"/>
      <c r="F11" s="144"/>
      <c r="G11" s="144"/>
      <c r="H11" s="35"/>
      <c r="I11" s="38"/>
      <c r="J11" s="38">
        <f t="shared" si="0"/>
        <v>0</v>
      </c>
      <c r="K11" s="38">
        <f t="shared" si="1"/>
        <v>0</v>
      </c>
      <c r="L11" s="352">
        <f t="shared" si="2"/>
        <v>0</v>
      </c>
      <c r="M11" s="38"/>
      <c r="N11" s="144"/>
      <c r="O11" s="144"/>
      <c r="P11" s="144"/>
      <c r="Q11" s="35"/>
      <c r="R11" s="38"/>
      <c r="S11" s="38"/>
      <c r="T11" s="38">
        <f t="shared" si="3"/>
        <v>0</v>
      </c>
      <c r="U11" s="38">
        <f t="shared" si="4"/>
        <v>0</v>
      </c>
      <c r="V11" s="166">
        <f t="shared" si="5"/>
        <v>0</v>
      </c>
      <c r="W11" s="38"/>
      <c r="X11" s="35"/>
      <c r="Y11" s="206">
        <f t="shared" si="6"/>
        <v>0</v>
      </c>
      <c r="Z11" s="38"/>
      <c r="AA11" s="38"/>
      <c r="AB11" s="38"/>
      <c r="AC11" s="370">
        <f t="shared" si="7"/>
        <v>0</v>
      </c>
      <c r="AD11" s="197"/>
      <c r="AE11" s="160"/>
      <c r="AF11" s="38"/>
      <c r="AG11" s="168">
        <f t="shared" si="8"/>
        <v>0</v>
      </c>
      <c r="AH11" s="171">
        <f t="shared" si="9"/>
        <v>0</v>
      </c>
    </row>
    <row r="12" spans="1:34" ht="15" customHeight="1" x14ac:dyDescent="0.25">
      <c r="A12" s="15">
        <v>5</v>
      </c>
      <c r="B12" s="16" t="s">
        <v>44</v>
      </c>
      <c r="C12" s="17" t="s">
        <v>12</v>
      </c>
      <c r="D12" s="38"/>
      <c r="E12" s="144"/>
      <c r="F12" s="144"/>
      <c r="G12" s="436">
        <v>6.5000000000000002E-2</v>
      </c>
      <c r="H12" s="36"/>
      <c r="I12" s="38"/>
      <c r="J12" s="38">
        <f t="shared" si="0"/>
        <v>6.5000000000000002E-2</v>
      </c>
      <c r="K12" s="38">
        <f t="shared" si="1"/>
        <v>0</v>
      </c>
      <c r="L12" s="352">
        <f t="shared" si="2"/>
        <v>6.5000000000000002E-2</v>
      </c>
      <c r="M12" s="38"/>
      <c r="N12" s="144"/>
      <c r="O12" s="144"/>
      <c r="P12" s="436">
        <v>0.08</v>
      </c>
      <c r="Q12" s="36"/>
      <c r="R12" s="38"/>
      <c r="S12" s="38"/>
      <c r="T12" s="38">
        <f t="shared" si="3"/>
        <v>0.08</v>
      </c>
      <c r="U12" s="38">
        <f t="shared" si="4"/>
        <v>0</v>
      </c>
      <c r="V12" s="166">
        <f t="shared" si="5"/>
        <v>0.08</v>
      </c>
      <c r="W12" s="38"/>
      <c r="X12" s="36"/>
      <c r="Y12" s="206">
        <f t="shared" si="6"/>
        <v>0</v>
      </c>
      <c r="Z12" s="38">
        <v>7.4999999999999997E-2</v>
      </c>
      <c r="AA12" s="38"/>
      <c r="AB12" s="38"/>
      <c r="AC12" s="370">
        <f t="shared" si="7"/>
        <v>0</v>
      </c>
      <c r="AD12" s="197"/>
      <c r="AE12" s="160"/>
      <c r="AF12" s="38"/>
      <c r="AG12" s="168">
        <f t="shared" si="8"/>
        <v>0</v>
      </c>
      <c r="AH12" s="171">
        <f t="shared" si="9"/>
        <v>0.14500000000000002</v>
      </c>
    </row>
    <row r="13" spans="1:34" ht="15" customHeight="1" x14ac:dyDescent="0.25">
      <c r="A13" s="15">
        <v>6</v>
      </c>
      <c r="B13" s="16" t="s">
        <v>49</v>
      </c>
      <c r="C13" s="17" t="s">
        <v>12</v>
      </c>
      <c r="D13" s="38"/>
      <c r="E13" s="144"/>
      <c r="F13" s="436">
        <v>4.7E-2</v>
      </c>
      <c r="G13" s="144"/>
      <c r="H13" s="35"/>
      <c r="I13" s="38"/>
      <c r="J13" s="38">
        <f t="shared" si="0"/>
        <v>0</v>
      </c>
      <c r="K13" s="38">
        <f t="shared" si="1"/>
        <v>0</v>
      </c>
      <c r="L13" s="352">
        <f t="shared" si="2"/>
        <v>0</v>
      </c>
      <c r="M13" s="38"/>
      <c r="N13" s="144"/>
      <c r="O13" s="436">
        <v>4.7E-2</v>
      </c>
      <c r="P13" s="144"/>
      <c r="Q13" s="35"/>
      <c r="R13" s="38"/>
      <c r="S13" s="38"/>
      <c r="T13" s="38">
        <f t="shared" si="3"/>
        <v>0</v>
      </c>
      <c r="U13" s="38">
        <f t="shared" si="4"/>
        <v>0</v>
      </c>
      <c r="V13" s="166">
        <f t="shared" si="5"/>
        <v>0</v>
      </c>
      <c r="W13" s="38"/>
      <c r="X13" s="35"/>
      <c r="Y13" s="206">
        <f t="shared" si="6"/>
        <v>0</v>
      </c>
      <c r="Z13" s="38"/>
      <c r="AA13" s="38"/>
      <c r="AB13" s="38"/>
      <c r="AC13" s="370">
        <f t="shared" si="7"/>
        <v>0</v>
      </c>
      <c r="AD13" s="197"/>
      <c r="AE13" s="160"/>
      <c r="AF13" s="38"/>
      <c r="AG13" s="168">
        <f t="shared" si="8"/>
        <v>0</v>
      </c>
      <c r="AH13" s="171">
        <f t="shared" si="9"/>
        <v>0</v>
      </c>
    </row>
    <row r="14" spans="1:34" x14ac:dyDescent="0.25">
      <c r="A14" s="15">
        <v>7</v>
      </c>
      <c r="B14" s="16" t="s">
        <v>50</v>
      </c>
      <c r="C14" s="17" t="s">
        <v>12</v>
      </c>
      <c r="D14" s="38"/>
      <c r="E14" s="144"/>
      <c r="F14" s="436">
        <v>2E-3</v>
      </c>
      <c r="G14" s="144"/>
      <c r="H14" s="35"/>
      <c r="I14" s="38"/>
      <c r="J14" s="38">
        <f t="shared" si="0"/>
        <v>0</v>
      </c>
      <c r="K14" s="38">
        <f t="shared" si="1"/>
        <v>0</v>
      </c>
      <c r="L14" s="352">
        <f t="shared" si="2"/>
        <v>0</v>
      </c>
      <c r="M14" s="38"/>
      <c r="N14" s="144"/>
      <c r="O14" s="436">
        <v>2E-3</v>
      </c>
      <c r="P14" s="144"/>
      <c r="Q14" s="35"/>
      <c r="R14" s="38"/>
      <c r="S14" s="38"/>
      <c r="T14" s="38">
        <f t="shared" si="3"/>
        <v>0</v>
      </c>
      <c r="U14" s="38">
        <f t="shared" si="4"/>
        <v>0</v>
      </c>
      <c r="V14" s="166">
        <f t="shared" si="5"/>
        <v>0</v>
      </c>
      <c r="W14" s="38"/>
      <c r="X14" s="35"/>
      <c r="Y14" s="206">
        <f t="shared" si="6"/>
        <v>0</v>
      </c>
      <c r="Z14" s="38"/>
      <c r="AA14" s="38"/>
      <c r="AB14" s="38"/>
      <c r="AC14" s="370">
        <f t="shared" si="7"/>
        <v>0</v>
      </c>
      <c r="AD14" s="197"/>
      <c r="AE14" s="160"/>
      <c r="AF14" s="38"/>
      <c r="AG14" s="168">
        <f t="shared" si="8"/>
        <v>0</v>
      </c>
      <c r="AH14" s="171">
        <f t="shared" si="9"/>
        <v>0</v>
      </c>
    </row>
    <row r="15" spans="1:34" ht="15" customHeight="1" x14ac:dyDescent="0.25">
      <c r="A15" s="15">
        <v>8</v>
      </c>
      <c r="B15" s="16" t="s">
        <v>48</v>
      </c>
      <c r="C15" s="17" t="s">
        <v>12</v>
      </c>
      <c r="D15" s="38"/>
      <c r="E15" s="144"/>
      <c r="F15" s="144"/>
      <c r="G15" s="144"/>
      <c r="H15" s="35"/>
      <c r="I15" s="38"/>
      <c r="J15" s="38">
        <f t="shared" si="0"/>
        <v>0</v>
      </c>
      <c r="K15" s="38">
        <f t="shared" si="1"/>
        <v>0</v>
      </c>
      <c r="L15" s="352">
        <f t="shared" si="2"/>
        <v>0</v>
      </c>
      <c r="M15" s="38"/>
      <c r="N15" s="144"/>
      <c r="O15" s="144"/>
      <c r="P15" s="144"/>
      <c r="Q15" s="35"/>
      <c r="R15" s="38"/>
      <c r="S15" s="38"/>
      <c r="T15" s="38">
        <f t="shared" si="3"/>
        <v>0</v>
      </c>
      <c r="U15" s="38">
        <f t="shared" si="4"/>
        <v>0</v>
      </c>
      <c r="V15" s="166">
        <f t="shared" si="5"/>
        <v>0</v>
      </c>
      <c r="W15" s="38"/>
      <c r="X15" s="35"/>
      <c r="Y15" s="206">
        <f t="shared" si="6"/>
        <v>0</v>
      </c>
      <c r="Z15" s="38"/>
      <c r="AA15" s="38"/>
      <c r="AB15" s="38"/>
      <c r="AC15" s="370">
        <f t="shared" si="7"/>
        <v>0</v>
      </c>
      <c r="AD15" s="197"/>
      <c r="AE15" s="160"/>
      <c r="AF15" s="38"/>
      <c r="AG15" s="168">
        <f t="shared" si="8"/>
        <v>0</v>
      </c>
      <c r="AH15" s="171">
        <f t="shared" si="9"/>
        <v>0</v>
      </c>
    </row>
    <row r="16" spans="1:34" ht="15" customHeight="1" x14ac:dyDescent="0.25">
      <c r="A16" s="15">
        <v>9</v>
      </c>
      <c r="B16" s="16" t="s">
        <v>46</v>
      </c>
      <c r="C16" s="17" t="s">
        <v>12</v>
      </c>
      <c r="D16" s="38"/>
      <c r="E16" s="144"/>
      <c r="F16" s="144"/>
      <c r="G16" s="144"/>
      <c r="H16" s="35"/>
      <c r="I16" s="38"/>
      <c r="J16" s="38">
        <f t="shared" si="0"/>
        <v>0</v>
      </c>
      <c r="K16" s="38">
        <f t="shared" si="1"/>
        <v>0</v>
      </c>
      <c r="L16" s="352">
        <f t="shared" si="2"/>
        <v>0</v>
      </c>
      <c r="M16" s="38"/>
      <c r="N16" s="144"/>
      <c r="O16" s="144"/>
      <c r="P16" s="144"/>
      <c r="Q16" s="35"/>
      <c r="R16" s="38"/>
      <c r="S16" s="38"/>
      <c r="T16" s="38">
        <f t="shared" si="3"/>
        <v>0</v>
      </c>
      <c r="U16" s="38">
        <f t="shared" si="4"/>
        <v>0</v>
      </c>
      <c r="V16" s="166">
        <f t="shared" si="5"/>
        <v>0</v>
      </c>
      <c r="W16" s="38"/>
      <c r="X16" s="35"/>
      <c r="Y16" s="206">
        <f t="shared" si="6"/>
        <v>0</v>
      </c>
      <c r="Z16" s="38"/>
      <c r="AA16" s="38"/>
      <c r="AB16" s="38"/>
      <c r="AC16" s="370">
        <f t="shared" si="7"/>
        <v>0</v>
      </c>
      <c r="AD16" s="197"/>
      <c r="AE16" s="160"/>
      <c r="AF16" s="38"/>
      <c r="AG16" s="168">
        <f t="shared" si="8"/>
        <v>0</v>
      </c>
      <c r="AH16" s="171">
        <f t="shared" si="9"/>
        <v>0</v>
      </c>
    </row>
    <row r="17" spans="1:34" ht="15" customHeight="1" x14ac:dyDescent="0.25">
      <c r="A17" s="15">
        <v>10</v>
      </c>
      <c r="B17" s="16" t="s">
        <v>101</v>
      </c>
      <c r="C17" s="17" t="s">
        <v>12</v>
      </c>
      <c r="D17" s="38"/>
      <c r="E17" s="144"/>
      <c r="F17" s="144"/>
      <c r="G17" s="144"/>
      <c r="H17" s="35"/>
      <c r="I17" s="38"/>
      <c r="J17" s="38">
        <f t="shared" si="0"/>
        <v>0</v>
      </c>
      <c r="K17" s="38">
        <f t="shared" si="1"/>
        <v>0</v>
      </c>
      <c r="L17" s="352">
        <f t="shared" si="2"/>
        <v>0</v>
      </c>
      <c r="M17" s="38"/>
      <c r="N17" s="144"/>
      <c r="O17" s="144"/>
      <c r="P17" s="144"/>
      <c r="Q17" s="35"/>
      <c r="R17" s="38"/>
      <c r="S17" s="38"/>
      <c r="T17" s="38">
        <f t="shared" si="3"/>
        <v>0</v>
      </c>
      <c r="U17" s="38">
        <f t="shared" si="4"/>
        <v>0</v>
      </c>
      <c r="V17" s="166">
        <f t="shared" si="5"/>
        <v>0</v>
      </c>
      <c r="W17" s="38"/>
      <c r="X17" s="35"/>
      <c r="Y17" s="206">
        <f t="shared" si="6"/>
        <v>0</v>
      </c>
      <c r="Z17" s="38"/>
      <c r="AA17" s="38"/>
      <c r="AB17" s="38"/>
      <c r="AC17" s="370">
        <f t="shared" si="7"/>
        <v>0</v>
      </c>
      <c r="AD17" s="197"/>
      <c r="AE17" s="160"/>
      <c r="AF17" s="38"/>
      <c r="AG17" s="168">
        <f t="shared" si="8"/>
        <v>0</v>
      </c>
      <c r="AH17" s="171">
        <f t="shared" si="9"/>
        <v>0</v>
      </c>
    </row>
    <row r="18" spans="1:34" ht="15" customHeight="1" x14ac:dyDescent="0.25">
      <c r="A18" s="15">
        <v>11</v>
      </c>
      <c r="B18" s="16" t="s">
        <v>47</v>
      </c>
      <c r="C18" s="17" t="s">
        <v>12</v>
      </c>
      <c r="D18" s="38"/>
      <c r="E18" s="144"/>
      <c r="F18" s="144"/>
      <c r="G18" s="144"/>
      <c r="H18" s="35"/>
      <c r="I18" s="38"/>
      <c r="J18" s="38">
        <f t="shared" si="0"/>
        <v>0</v>
      </c>
      <c r="K18" s="38">
        <f t="shared" si="1"/>
        <v>0</v>
      </c>
      <c r="L18" s="352">
        <f t="shared" si="2"/>
        <v>0</v>
      </c>
      <c r="M18" s="38"/>
      <c r="N18" s="144"/>
      <c r="O18" s="144"/>
      <c r="P18" s="144"/>
      <c r="Q18" s="35"/>
      <c r="R18" s="38"/>
      <c r="S18" s="38"/>
      <c r="T18" s="38">
        <f t="shared" si="3"/>
        <v>0</v>
      </c>
      <c r="U18" s="38">
        <f t="shared" si="4"/>
        <v>0</v>
      </c>
      <c r="V18" s="166">
        <f t="shared" si="5"/>
        <v>0</v>
      </c>
      <c r="W18" s="38"/>
      <c r="X18" s="35"/>
      <c r="Y18" s="206">
        <f t="shared" si="6"/>
        <v>0</v>
      </c>
      <c r="Z18" s="38"/>
      <c r="AA18" s="38"/>
      <c r="AB18" s="38"/>
      <c r="AC18" s="370">
        <f t="shared" si="7"/>
        <v>0</v>
      </c>
      <c r="AD18" s="197"/>
      <c r="AE18" s="160"/>
      <c r="AF18" s="38"/>
      <c r="AG18" s="168">
        <f t="shared" si="8"/>
        <v>0</v>
      </c>
      <c r="AH18" s="171">
        <f t="shared" si="9"/>
        <v>0</v>
      </c>
    </row>
    <row r="19" spans="1:34" ht="15" customHeight="1" x14ac:dyDescent="0.25">
      <c r="A19" s="15">
        <v>12</v>
      </c>
      <c r="B19" s="54" t="s">
        <v>166</v>
      </c>
      <c r="C19" s="17" t="s">
        <v>82</v>
      </c>
      <c r="D19" s="38"/>
      <c r="E19" s="144"/>
      <c r="F19" s="144"/>
      <c r="G19" s="144"/>
      <c r="H19" s="35"/>
      <c r="I19" s="38"/>
      <c r="J19" s="38">
        <f t="shared" si="0"/>
        <v>0</v>
      </c>
      <c r="K19" s="38">
        <f t="shared" si="1"/>
        <v>0</v>
      </c>
      <c r="L19" s="352">
        <f t="shared" si="2"/>
        <v>0</v>
      </c>
      <c r="M19" s="38"/>
      <c r="N19" s="144"/>
      <c r="O19" s="144"/>
      <c r="P19" s="144"/>
      <c r="Q19" s="35"/>
      <c r="R19" s="38"/>
      <c r="S19" s="38"/>
      <c r="T19" s="38">
        <f t="shared" si="3"/>
        <v>0</v>
      </c>
      <c r="U19" s="38">
        <f t="shared" si="4"/>
        <v>0</v>
      </c>
      <c r="V19" s="166">
        <f t="shared" si="5"/>
        <v>0</v>
      </c>
      <c r="W19" s="38"/>
      <c r="X19" s="35"/>
      <c r="Y19" s="206">
        <f t="shared" si="6"/>
        <v>0</v>
      </c>
      <c r="Z19" s="38"/>
      <c r="AA19" s="38"/>
      <c r="AB19" s="38"/>
      <c r="AC19" s="370">
        <f t="shared" si="7"/>
        <v>0</v>
      </c>
      <c r="AD19" s="197"/>
      <c r="AE19" s="160"/>
      <c r="AF19" s="38"/>
      <c r="AG19" s="168">
        <f t="shared" si="8"/>
        <v>0</v>
      </c>
      <c r="AH19" s="171">
        <f t="shared" si="9"/>
        <v>0</v>
      </c>
    </row>
    <row r="20" spans="1:34" ht="15" customHeight="1" x14ac:dyDescent="0.25">
      <c r="A20" s="6"/>
      <c r="B20" s="64" t="s">
        <v>40</v>
      </c>
      <c r="C20" s="52"/>
      <c r="D20" s="145"/>
      <c r="E20" s="146"/>
      <c r="F20" s="146"/>
      <c r="G20" s="146"/>
      <c r="H20" s="33"/>
      <c r="I20" s="147"/>
      <c r="J20" s="38">
        <f t="shared" si="0"/>
        <v>0</v>
      </c>
      <c r="K20" s="38">
        <f t="shared" si="1"/>
        <v>0</v>
      </c>
      <c r="L20" s="352">
        <f t="shared" si="2"/>
        <v>0</v>
      </c>
      <c r="M20" s="145"/>
      <c r="N20" s="146"/>
      <c r="O20" s="146"/>
      <c r="P20" s="146"/>
      <c r="Q20" s="33"/>
      <c r="R20" s="147"/>
      <c r="S20" s="147"/>
      <c r="T20" s="38">
        <f t="shared" si="3"/>
        <v>0</v>
      </c>
      <c r="U20" s="38">
        <f t="shared" si="4"/>
        <v>0</v>
      </c>
      <c r="V20" s="166">
        <f t="shared" si="5"/>
        <v>0</v>
      </c>
      <c r="W20" s="147"/>
      <c r="X20" s="33"/>
      <c r="Y20" s="206">
        <f t="shared" si="6"/>
        <v>0</v>
      </c>
      <c r="Z20" s="147"/>
      <c r="AA20" s="147"/>
      <c r="AB20" s="147"/>
      <c r="AC20" s="370">
        <f t="shared" si="7"/>
        <v>0</v>
      </c>
      <c r="AD20" s="198"/>
      <c r="AE20" s="190"/>
      <c r="AF20" s="147"/>
      <c r="AG20" s="168">
        <f t="shared" si="8"/>
        <v>0</v>
      </c>
      <c r="AH20" s="171">
        <f t="shared" si="9"/>
        <v>0</v>
      </c>
    </row>
    <row r="21" spans="1:34" x14ac:dyDescent="0.25">
      <c r="A21" s="15">
        <v>13</v>
      </c>
      <c r="B21" s="16" t="s">
        <v>41</v>
      </c>
      <c r="C21" s="17" t="s">
        <v>12</v>
      </c>
      <c r="D21" s="38"/>
      <c r="E21" s="436">
        <v>1E-3</v>
      </c>
      <c r="F21" s="436">
        <v>2E-3</v>
      </c>
      <c r="G21" s="144"/>
      <c r="H21" s="35"/>
      <c r="I21" s="38"/>
      <c r="J21" s="38">
        <f t="shared" si="0"/>
        <v>1E-3</v>
      </c>
      <c r="K21" s="38">
        <f t="shared" si="1"/>
        <v>0</v>
      </c>
      <c r="L21" s="352">
        <f t="shared" si="2"/>
        <v>1E-3</v>
      </c>
      <c r="M21" s="38"/>
      <c r="N21" s="436">
        <v>1E-3</v>
      </c>
      <c r="O21" s="436">
        <v>2E-3</v>
      </c>
      <c r="P21" s="144"/>
      <c r="Q21" s="35"/>
      <c r="R21" s="38"/>
      <c r="S21" s="38"/>
      <c r="T21" s="38">
        <f t="shared" si="3"/>
        <v>1E-3</v>
      </c>
      <c r="U21" s="38">
        <f t="shared" si="4"/>
        <v>0</v>
      </c>
      <c r="V21" s="166">
        <f t="shared" si="5"/>
        <v>1E-3</v>
      </c>
      <c r="W21" s="38"/>
      <c r="X21" s="35"/>
      <c r="Y21" s="206">
        <f t="shared" si="6"/>
        <v>0</v>
      </c>
      <c r="Z21" s="38"/>
      <c r="AA21" s="38"/>
      <c r="AB21" s="38"/>
      <c r="AC21" s="370">
        <f t="shared" si="7"/>
        <v>0</v>
      </c>
      <c r="AD21" s="220">
        <f>2.5/1000</f>
        <v>2.5000000000000001E-3</v>
      </c>
      <c r="AE21" s="160"/>
      <c r="AF21" s="38"/>
      <c r="AG21" s="168">
        <f t="shared" si="8"/>
        <v>2.5000000000000001E-3</v>
      </c>
      <c r="AH21" s="171">
        <f t="shared" si="9"/>
        <v>4.5000000000000005E-3</v>
      </c>
    </row>
    <row r="22" spans="1:34" x14ac:dyDescent="0.25">
      <c r="A22" s="15">
        <v>14</v>
      </c>
      <c r="B22" s="16" t="s">
        <v>42</v>
      </c>
      <c r="C22" s="17" t="s">
        <v>12</v>
      </c>
      <c r="D22" s="38"/>
      <c r="E22" s="144"/>
      <c r="F22" s="144"/>
      <c r="G22" s="436">
        <v>3.0000000000000001E-3</v>
      </c>
      <c r="H22" s="36"/>
      <c r="I22" s="38"/>
      <c r="J22" s="38">
        <f t="shared" si="0"/>
        <v>3.0000000000000001E-3</v>
      </c>
      <c r="K22" s="38">
        <f t="shared" si="1"/>
        <v>0</v>
      </c>
      <c r="L22" s="352">
        <f t="shared" si="2"/>
        <v>3.0000000000000001E-3</v>
      </c>
      <c r="M22" s="38"/>
      <c r="N22" s="144"/>
      <c r="O22" s="144"/>
      <c r="P22" s="436">
        <v>3.0000000000000001E-3</v>
      </c>
      <c r="Q22" s="36"/>
      <c r="R22" s="38"/>
      <c r="S22" s="38"/>
      <c r="T22" s="38">
        <f t="shared" si="3"/>
        <v>3.0000000000000001E-3</v>
      </c>
      <c r="U22" s="38">
        <f t="shared" si="4"/>
        <v>0</v>
      </c>
      <c r="V22" s="166">
        <f t="shared" si="5"/>
        <v>3.0000000000000001E-3</v>
      </c>
      <c r="W22" s="38"/>
      <c r="X22" s="36"/>
      <c r="Y22" s="206">
        <f t="shared" si="6"/>
        <v>0</v>
      </c>
      <c r="Z22" s="167">
        <v>3.0000000000000001E-3</v>
      </c>
      <c r="AA22" s="38"/>
      <c r="AB22" s="38"/>
      <c r="AC22" s="370">
        <f t="shared" si="7"/>
        <v>0</v>
      </c>
      <c r="AD22" s="197"/>
      <c r="AE22" s="160"/>
      <c r="AF22" s="38"/>
      <c r="AG22" s="168">
        <f t="shared" si="8"/>
        <v>0</v>
      </c>
      <c r="AH22" s="171">
        <f t="shared" si="9"/>
        <v>6.0000000000000001E-3</v>
      </c>
    </row>
    <row r="23" spans="1:34" ht="15" customHeight="1" x14ac:dyDescent="0.25">
      <c r="A23" s="15">
        <v>15</v>
      </c>
      <c r="B23" s="16" t="s">
        <v>43</v>
      </c>
      <c r="C23" s="17" t="s">
        <v>12</v>
      </c>
      <c r="D23" s="38"/>
      <c r="E23" s="144"/>
      <c r="F23" s="144"/>
      <c r="G23" s="144"/>
      <c r="H23" s="35"/>
      <c r="I23" s="38"/>
      <c r="J23" s="38">
        <f t="shared" si="0"/>
        <v>0</v>
      </c>
      <c r="K23" s="38">
        <f t="shared" si="1"/>
        <v>0</v>
      </c>
      <c r="L23" s="352">
        <f t="shared" si="2"/>
        <v>0</v>
      </c>
      <c r="M23" s="38"/>
      <c r="N23" s="144"/>
      <c r="O23" s="144"/>
      <c r="P23" s="144"/>
      <c r="Q23" s="35"/>
      <c r="R23" s="38"/>
      <c r="S23" s="38"/>
      <c r="T23" s="38">
        <f t="shared" si="3"/>
        <v>0</v>
      </c>
      <c r="U23" s="38">
        <f t="shared" si="4"/>
        <v>0</v>
      </c>
      <c r="V23" s="166">
        <f t="shared" si="5"/>
        <v>0</v>
      </c>
      <c r="W23" s="38"/>
      <c r="X23" s="35"/>
      <c r="Y23" s="206">
        <f t="shared" si="6"/>
        <v>0</v>
      </c>
      <c r="Z23" s="38"/>
      <c r="AA23" s="38"/>
      <c r="AB23" s="38"/>
      <c r="AC23" s="370">
        <f t="shared" si="7"/>
        <v>0</v>
      </c>
      <c r="AD23" s="197"/>
      <c r="AE23" s="160"/>
      <c r="AF23" s="38"/>
      <c r="AG23" s="168">
        <f t="shared" si="8"/>
        <v>0</v>
      </c>
      <c r="AH23" s="171">
        <f t="shared" si="9"/>
        <v>0</v>
      </c>
    </row>
    <row r="24" spans="1:34" ht="15" customHeight="1" x14ac:dyDescent="0.25">
      <c r="A24" s="6"/>
      <c r="B24" s="64" t="s">
        <v>15</v>
      </c>
      <c r="C24" s="52"/>
      <c r="D24" s="145"/>
      <c r="E24" s="146"/>
      <c r="F24" s="146"/>
      <c r="G24" s="146"/>
      <c r="H24" s="33"/>
      <c r="I24" s="147"/>
      <c r="J24" s="38">
        <f t="shared" si="0"/>
        <v>0</v>
      </c>
      <c r="K24" s="38">
        <f t="shared" si="1"/>
        <v>0</v>
      </c>
      <c r="L24" s="352">
        <f t="shared" si="2"/>
        <v>0</v>
      </c>
      <c r="M24" s="145"/>
      <c r="N24" s="146"/>
      <c r="O24" s="146"/>
      <c r="P24" s="146"/>
      <c r="Q24" s="33"/>
      <c r="R24" s="147"/>
      <c r="S24" s="147"/>
      <c r="T24" s="38">
        <f t="shared" si="3"/>
        <v>0</v>
      </c>
      <c r="U24" s="38">
        <f t="shared" si="4"/>
        <v>0</v>
      </c>
      <c r="V24" s="166">
        <f t="shared" si="5"/>
        <v>0</v>
      </c>
      <c r="W24" s="147"/>
      <c r="X24" s="33"/>
      <c r="Y24" s="206">
        <f t="shared" si="6"/>
        <v>0</v>
      </c>
      <c r="Z24" s="147"/>
      <c r="AA24" s="147"/>
      <c r="AB24" s="147"/>
      <c r="AC24" s="370">
        <f t="shared" si="7"/>
        <v>0</v>
      </c>
      <c r="AD24" s="198"/>
      <c r="AE24" s="190"/>
      <c r="AF24" s="147"/>
      <c r="AG24" s="168">
        <f t="shared" si="8"/>
        <v>0</v>
      </c>
      <c r="AH24" s="171">
        <f t="shared" si="9"/>
        <v>0</v>
      </c>
    </row>
    <row r="25" spans="1:34" x14ac:dyDescent="0.25">
      <c r="A25" s="15">
        <v>16</v>
      </c>
      <c r="B25" s="19" t="s">
        <v>16</v>
      </c>
      <c r="C25" s="20" t="s">
        <v>12</v>
      </c>
      <c r="D25" s="38"/>
      <c r="E25" s="144"/>
      <c r="F25" s="144"/>
      <c r="G25" s="144"/>
      <c r="H25" s="35"/>
      <c r="I25" s="38"/>
      <c r="J25" s="38">
        <f t="shared" si="0"/>
        <v>0</v>
      </c>
      <c r="K25" s="38">
        <f t="shared" si="1"/>
        <v>0</v>
      </c>
      <c r="L25" s="352">
        <f t="shared" si="2"/>
        <v>0</v>
      </c>
      <c r="M25" s="38"/>
      <c r="N25" s="144"/>
      <c r="O25" s="144"/>
      <c r="P25" s="144"/>
      <c r="Q25" s="35"/>
      <c r="R25" s="38"/>
      <c r="S25" s="38"/>
      <c r="T25" s="38">
        <f t="shared" si="3"/>
        <v>0</v>
      </c>
      <c r="U25" s="38">
        <f t="shared" si="4"/>
        <v>0</v>
      </c>
      <c r="V25" s="166">
        <f t="shared" si="5"/>
        <v>0</v>
      </c>
      <c r="W25" s="38"/>
      <c r="X25" s="35"/>
      <c r="Y25" s="206">
        <f t="shared" si="6"/>
        <v>0</v>
      </c>
      <c r="Z25" s="38"/>
      <c r="AA25" s="38"/>
      <c r="AB25" s="38"/>
      <c r="AC25" s="370">
        <f t="shared" si="7"/>
        <v>0</v>
      </c>
      <c r="AD25" s="197"/>
      <c r="AE25" s="160"/>
      <c r="AF25" s="38"/>
      <c r="AG25" s="168">
        <f t="shared" si="8"/>
        <v>0</v>
      </c>
      <c r="AH25" s="171">
        <f t="shared" si="9"/>
        <v>0</v>
      </c>
    </row>
    <row r="26" spans="1:34" x14ac:dyDescent="0.25">
      <c r="A26" s="15">
        <v>17</v>
      </c>
      <c r="B26" s="20" t="s">
        <v>228</v>
      </c>
      <c r="C26" s="20" t="s">
        <v>12</v>
      </c>
      <c r="D26" s="38"/>
      <c r="E26" s="144"/>
      <c r="F26" s="144"/>
      <c r="G26" s="144"/>
      <c r="H26" s="35"/>
      <c r="I26" s="38"/>
      <c r="J26" s="38">
        <f t="shared" si="0"/>
        <v>0</v>
      </c>
      <c r="K26" s="38">
        <f t="shared" si="1"/>
        <v>0</v>
      </c>
      <c r="L26" s="352">
        <f t="shared" si="2"/>
        <v>0</v>
      </c>
      <c r="M26" s="38"/>
      <c r="N26" s="144"/>
      <c r="O26" s="144"/>
      <c r="P26" s="144"/>
      <c r="Q26" s="35"/>
      <c r="R26" s="38"/>
      <c r="S26" s="38"/>
      <c r="T26" s="38">
        <f t="shared" si="3"/>
        <v>0</v>
      </c>
      <c r="U26" s="38">
        <f t="shared" si="4"/>
        <v>0</v>
      </c>
      <c r="V26" s="166">
        <f t="shared" si="5"/>
        <v>0</v>
      </c>
      <c r="W26" s="38"/>
      <c r="X26" s="35"/>
      <c r="Y26" s="206">
        <f t="shared" si="6"/>
        <v>0</v>
      </c>
      <c r="Z26" s="38"/>
      <c r="AA26" s="38"/>
      <c r="AB26" s="38"/>
      <c r="AC26" s="370">
        <f t="shared" si="7"/>
        <v>0</v>
      </c>
      <c r="AD26" s="197"/>
      <c r="AE26" s="160"/>
      <c r="AF26" s="38"/>
      <c r="AG26" s="168">
        <f t="shared" si="8"/>
        <v>0</v>
      </c>
      <c r="AH26" s="171">
        <f t="shared" si="9"/>
        <v>0</v>
      </c>
    </row>
    <row r="27" spans="1:34" ht="15" customHeight="1" x14ac:dyDescent="0.25">
      <c r="A27" s="15">
        <v>18</v>
      </c>
      <c r="B27" s="16" t="s">
        <v>17</v>
      </c>
      <c r="C27" s="17" t="s">
        <v>12</v>
      </c>
      <c r="D27" s="38"/>
      <c r="E27" s="144"/>
      <c r="F27" s="144"/>
      <c r="G27" s="144"/>
      <c r="H27" s="35"/>
      <c r="I27" s="38"/>
      <c r="J27" s="38">
        <f t="shared" si="0"/>
        <v>0</v>
      </c>
      <c r="K27" s="38">
        <f t="shared" si="1"/>
        <v>0</v>
      </c>
      <c r="L27" s="352">
        <f t="shared" si="2"/>
        <v>0</v>
      </c>
      <c r="M27" s="38"/>
      <c r="N27" s="144"/>
      <c r="O27" s="144"/>
      <c r="P27" s="144"/>
      <c r="Q27" s="35"/>
      <c r="R27" s="38"/>
      <c r="S27" s="38"/>
      <c r="T27" s="38">
        <f t="shared" si="3"/>
        <v>0</v>
      </c>
      <c r="U27" s="38">
        <f t="shared" si="4"/>
        <v>0</v>
      </c>
      <c r="V27" s="166">
        <f t="shared" si="5"/>
        <v>0</v>
      </c>
      <c r="W27" s="38"/>
      <c r="X27" s="35"/>
      <c r="Y27" s="206">
        <f t="shared" si="6"/>
        <v>0</v>
      </c>
      <c r="Z27" s="38"/>
      <c r="AA27" s="38"/>
      <c r="AB27" s="38"/>
      <c r="AC27" s="370">
        <f t="shared" si="7"/>
        <v>0</v>
      </c>
      <c r="AD27" s="220">
        <f>16/1000</f>
        <v>1.6E-2</v>
      </c>
      <c r="AE27" s="160"/>
      <c r="AF27" s="38"/>
      <c r="AG27" s="168">
        <f t="shared" si="8"/>
        <v>1.6E-2</v>
      </c>
      <c r="AH27" s="171">
        <f t="shared" si="9"/>
        <v>1.6E-2</v>
      </c>
    </row>
    <row r="28" spans="1:34" ht="15" customHeight="1" x14ac:dyDescent="0.25">
      <c r="A28" s="15">
        <v>19</v>
      </c>
      <c r="B28" s="16" t="s">
        <v>93</v>
      </c>
      <c r="C28" s="17" t="s">
        <v>12</v>
      </c>
      <c r="D28" s="38"/>
      <c r="E28" s="144"/>
      <c r="F28" s="144"/>
      <c r="G28" s="144"/>
      <c r="H28" s="35"/>
      <c r="I28" s="38"/>
      <c r="J28" s="38">
        <f t="shared" si="0"/>
        <v>0</v>
      </c>
      <c r="K28" s="38">
        <f t="shared" si="1"/>
        <v>0</v>
      </c>
      <c r="L28" s="352">
        <f t="shared" si="2"/>
        <v>0</v>
      </c>
      <c r="M28" s="38"/>
      <c r="N28" s="144"/>
      <c r="O28" s="144"/>
      <c r="P28" s="144"/>
      <c r="Q28" s="35"/>
      <c r="R28" s="38"/>
      <c r="S28" s="38"/>
      <c r="T28" s="38">
        <f t="shared" si="3"/>
        <v>0</v>
      </c>
      <c r="U28" s="38">
        <f t="shared" si="4"/>
        <v>0</v>
      </c>
      <c r="V28" s="166">
        <f t="shared" si="5"/>
        <v>0</v>
      </c>
      <c r="W28" s="38"/>
      <c r="X28" s="35"/>
      <c r="Y28" s="206">
        <f t="shared" si="6"/>
        <v>0</v>
      </c>
      <c r="Z28" s="38"/>
      <c r="AA28" s="38"/>
      <c r="AB28" s="38"/>
      <c r="AC28" s="370">
        <f t="shared" si="7"/>
        <v>0</v>
      </c>
      <c r="AD28" s="197"/>
      <c r="AE28" s="160"/>
      <c r="AF28" s="38"/>
      <c r="AG28" s="168">
        <f t="shared" si="8"/>
        <v>0</v>
      </c>
      <c r="AH28" s="171">
        <f t="shared" si="9"/>
        <v>0</v>
      </c>
    </row>
    <row r="29" spans="1:34" ht="15" customHeight="1" x14ac:dyDescent="0.25">
      <c r="A29" s="15">
        <v>20</v>
      </c>
      <c r="B29" s="16" t="s">
        <v>94</v>
      </c>
      <c r="C29" s="17" t="s">
        <v>12</v>
      </c>
      <c r="D29" s="38"/>
      <c r="E29" s="144"/>
      <c r="F29" s="144"/>
      <c r="G29" s="144"/>
      <c r="H29" s="35"/>
      <c r="I29" s="38"/>
      <c r="J29" s="38">
        <f t="shared" si="0"/>
        <v>0</v>
      </c>
      <c r="K29" s="38">
        <f t="shared" si="1"/>
        <v>0</v>
      </c>
      <c r="L29" s="352">
        <f t="shared" si="2"/>
        <v>0</v>
      </c>
      <c r="M29" s="38"/>
      <c r="N29" s="144"/>
      <c r="O29" s="144"/>
      <c r="P29" s="144"/>
      <c r="Q29" s="35"/>
      <c r="R29" s="38"/>
      <c r="S29" s="38"/>
      <c r="T29" s="38">
        <f t="shared" si="3"/>
        <v>0</v>
      </c>
      <c r="U29" s="38">
        <f t="shared" si="4"/>
        <v>0</v>
      </c>
      <c r="V29" s="166">
        <f t="shared" si="5"/>
        <v>0</v>
      </c>
      <c r="W29" s="38"/>
      <c r="X29" s="35"/>
      <c r="Y29" s="206">
        <f t="shared" si="6"/>
        <v>0</v>
      </c>
      <c r="Z29" s="38"/>
      <c r="AA29" s="38"/>
      <c r="AB29" s="38"/>
      <c r="AC29" s="370">
        <f t="shared" si="7"/>
        <v>0</v>
      </c>
      <c r="AD29" s="197"/>
      <c r="AE29" s="160"/>
      <c r="AF29" s="38"/>
      <c r="AG29" s="168">
        <f t="shared" si="8"/>
        <v>0</v>
      </c>
      <c r="AH29" s="171">
        <f t="shared" si="9"/>
        <v>0</v>
      </c>
    </row>
    <row r="30" spans="1:34" ht="15" customHeight="1" x14ac:dyDescent="0.25">
      <c r="A30" s="15">
        <v>21</v>
      </c>
      <c r="B30" s="16" t="s">
        <v>227</v>
      </c>
      <c r="C30" s="17" t="s">
        <v>12</v>
      </c>
      <c r="D30" s="38"/>
      <c r="E30" s="144"/>
      <c r="F30" s="144"/>
      <c r="G30" s="144"/>
      <c r="H30" s="35"/>
      <c r="I30" s="38"/>
      <c r="J30" s="38">
        <f t="shared" si="0"/>
        <v>0</v>
      </c>
      <c r="K30" s="38">
        <f t="shared" si="1"/>
        <v>0</v>
      </c>
      <c r="L30" s="352">
        <f t="shared" si="2"/>
        <v>0</v>
      </c>
      <c r="M30" s="38"/>
      <c r="N30" s="144"/>
      <c r="O30" s="144"/>
      <c r="P30" s="144"/>
      <c r="Q30" s="35"/>
      <c r="R30" s="38"/>
      <c r="S30" s="38"/>
      <c r="T30" s="38">
        <f t="shared" si="3"/>
        <v>0</v>
      </c>
      <c r="U30" s="38">
        <f t="shared" si="4"/>
        <v>0</v>
      </c>
      <c r="V30" s="166">
        <f t="shared" si="5"/>
        <v>0</v>
      </c>
      <c r="W30" s="38"/>
      <c r="X30" s="35"/>
      <c r="Y30" s="206">
        <f t="shared" si="6"/>
        <v>0</v>
      </c>
      <c r="Z30" s="38"/>
      <c r="AA30" s="38"/>
      <c r="AB30" s="38"/>
      <c r="AC30" s="370">
        <f t="shared" si="7"/>
        <v>0</v>
      </c>
      <c r="AD30" s="197"/>
      <c r="AE30" s="160"/>
      <c r="AF30" s="38"/>
      <c r="AG30" s="168">
        <f t="shared" si="8"/>
        <v>0</v>
      </c>
      <c r="AH30" s="171">
        <f t="shared" si="9"/>
        <v>0</v>
      </c>
    </row>
    <row r="31" spans="1:34" x14ac:dyDescent="0.25">
      <c r="A31" s="15">
        <v>22</v>
      </c>
      <c r="B31" s="19" t="s">
        <v>18</v>
      </c>
      <c r="C31" s="20" t="s">
        <v>12</v>
      </c>
      <c r="D31" s="38"/>
      <c r="E31" s="144"/>
      <c r="F31" s="144"/>
      <c r="G31" s="144"/>
      <c r="H31" s="35"/>
      <c r="I31" s="38"/>
      <c r="J31" s="38">
        <f t="shared" si="0"/>
        <v>0</v>
      </c>
      <c r="K31" s="38">
        <f t="shared" si="1"/>
        <v>0</v>
      </c>
      <c r="L31" s="352">
        <f t="shared" si="2"/>
        <v>0</v>
      </c>
      <c r="M31" s="38"/>
      <c r="N31" s="144"/>
      <c r="O31" s="144"/>
      <c r="P31" s="144"/>
      <c r="Q31" s="35"/>
      <c r="R31" s="38"/>
      <c r="S31" s="38"/>
      <c r="T31" s="38">
        <f t="shared" si="3"/>
        <v>0</v>
      </c>
      <c r="U31" s="38">
        <f t="shared" si="4"/>
        <v>0</v>
      </c>
      <c r="V31" s="166">
        <f t="shared" si="5"/>
        <v>0</v>
      </c>
      <c r="W31" s="38"/>
      <c r="X31" s="35"/>
      <c r="Y31" s="206">
        <f t="shared" si="6"/>
        <v>0</v>
      </c>
      <c r="Z31" s="38"/>
      <c r="AA31" s="38"/>
      <c r="AB31" s="38"/>
      <c r="AC31" s="370">
        <f t="shared" si="7"/>
        <v>0</v>
      </c>
      <c r="AD31" s="197"/>
      <c r="AE31" s="160"/>
      <c r="AF31" s="38"/>
      <c r="AG31" s="168">
        <f t="shared" si="8"/>
        <v>0</v>
      </c>
      <c r="AH31" s="171">
        <f t="shared" si="9"/>
        <v>0</v>
      </c>
    </row>
    <row r="32" spans="1:34" ht="15" customHeight="1" x14ac:dyDescent="0.25">
      <c r="A32" s="15">
        <v>23</v>
      </c>
      <c r="B32" s="16" t="s">
        <v>188</v>
      </c>
      <c r="C32" s="17" t="s">
        <v>12</v>
      </c>
      <c r="D32" s="38"/>
      <c r="E32" s="144"/>
      <c r="F32" s="144"/>
      <c r="G32" s="144"/>
      <c r="H32" s="35"/>
      <c r="I32" s="38"/>
      <c r="J32" s="38">
        <f t="shared" si="0"/>
        <v>0</v>
      </c>
      <c r="K32" s="38">
        <f t="shared" si="1"/>
        <v>0</v>
      </c>
      <c r="L32" s="352">
        <f t="shared" si="2"/>
        <v>0</v>
      </c>
      <c r="M32" s="38"/>
      <c r="N32" s="144"/>
      <c r="O32" s="144"/>
      <c r="P32" s="144"/>
      <c r="Q32" s="35"/>
      <c r="R32" s="38"/>
      <c r="S32" s="38"/>
      <c r="T32" s="38">
        <f t="shared" si="3"/>
        <v>0</v>
      </c>
      <c r="U32" s="38">
        <f t="shared" si="4"/>
        <v>0</v>
      </c>
      <c r="V32" s="166">
        <f t="shared" si="5"/>
        <v>0</v>
      </c>
      <c r="W32" s="38"/>
      <c r="X32" s="35"/>
      <c r="Y32" s="206">
        <f t="shared" si="6"/>
        <v>0</v>
      </c>
      <c r="Z32" s="38"/>
      <c r="AA32" s="38"/>
      <c r="AB32" s="38"/>
      <c r="AC32" s="370">
        <f t="shared" si="7"/>
        <v>0</v>
      </c>
      <c r="AD32" s="197"/>
      <c r="AE32" s="160"/>
      <c r="AF32" s="38"/>
      <c r="AG32" s="168">
        <f t="shared" si="8"/>
        <v>0</v>
      </c>
      <c r="AH32" s="171">
        <f t="shared" si="9"/>
        <v>0</v>
      </c>
    </row>
    <row r="33" spans="1:34" ht="15" customHeight="1" x14ac:dyDescent="0.25">
      <c r="A33" s="15">
        <v>24</v>
      </c>
      <c r="B33" s="23" t="s">
        <v>108</v>
      </c>
      <c r="C33" s="17" t="s">
        <v>12</v>
      </c>
      <c r="D33" s="38"/>
      <c r="E33" s="144"/>
      <c r="F33" s="144"/>
      <c r="G33" s="144"/>
      <c r="H33" s="35"/>
      <c r="I33" s="38"/>
      <c r="J33" s="38">
        <f t="shared" si="0"/>
        <v>0</v>
      </c>
      <c r="K33" s="38">
        <f t="shared" si="1"/>
        <v>0</v>
      </c>
      <c r="L33" s="352">
        <f t="shared" si="2"/>
        <v>0</v>
      </c>
      <c r="M33" s="38"/>
      <c r="N33" s="144"/>
      <c r="O33" s="144"/>
      <c r="P33" s="144"/>
      <c r="Q33" s="35"/>
      <c r="R33" s="38"/>
      <c r="S33" s="38"/>
      <c r="T33" s="38">
        <f t="shared" si="3"/>
        <v>0</v>
      </c>
      <c r="U33" s="38">
        <f t="shared" si="4"/>
        <v>0</v>
      </c>
      <c r="V33" s="166">
        <f t="shared" si="5"/>
        <v>0</v>
      </c>
      <c r="W33" s="38"/>
      <c r="X33" s="35"/>
      <c r="Y33" s="206">
        <f t="shared" si="6"/>
        <v>0</v>
      </c>
      <c r="Z33" s="38"/>
      <c r="AA33" s="38"/>
      <c r="AB33" s="38"/>
      <c r="AC33" s="370">
        <f t="shared" si="7"/>
        <v>0</v>
      </c>
      <c r="AD33" s="197"/>
      <c r="AE33" s="160"/>
      <c r="AF33" s="38"/>
      <c r="AG33" s="168">
        <f t="shared" si="8"/>
        <v>0</v>
      </c>
      <c r="AH33" s="171">
        <f t="shared" si="9"/>
        <v>0</v>
      </c>
    </row>
    <row r="34" spans="1:34" ht="15" customHeight="1" x14ac:dyDescent="0.25">
      <c r="A34" s="15">
        <v>25</v>
      </c>
      <c r="B34" s="22" t="s">
        <v>187</v>
      </c>
      <c r="C34" s="17" t="s">
        <v>12</v>
      </c>
      <c r="D34" s="38"/>
      <c r="E34" s="144"/>
      <c r="F34" s="144"/>
      <c r="G34" s="144"/>
      <c r="H34" s="35"/>
      <c r="I34" s="38"/>
      <c r="J34" s="38">
        <f t="shared" si="0"/>
        <v>0</v>
      </c>
      <c r="K34" s="38">
        <f t="shared" si="1"/>
        <v>0</v>
      </c>
      <c r="L34" s="352">
        <f t="shared" si="2"/>
        <v>0</v>
      </c>
      <c r="M34" s="38"/>
      <c r="N34" s="144"/>
      <c r="O34" s="144"/>
      <c r="P34" s="144"/>
      <c r="Q34" s="35"/>
      <c r="R34" s="38"/>
      <c r="S34" s="38"/>
      <c r="T34" s="38">
        <f t="shared" si="3"/>
        <v>0</v>
      </c>
      <c r="U34" s="38">
        <f t="shared" si="4"/>
        <v>0</v>
      </c>
      <c r="V34" s="166">
        <f t="shared" si="5"/>
        <v>0</v>
      </c>
      <c r="W34" s="38"/>
      <c r="X34" s="35"/>
      <c r="Y34" s="206">
        <f t="shared" si="6"/>
        <v>0</v>
      </c>
      <c r="Z34" s="38"/>
      <c r="AA34" s="38"/>
      <c r="AB34" s="38"/>
      <c r="AC34" s="370">
        <f t="shared" si="7"/>
        <v>0</v>
      </c>
      <c r="AD34" s="197"/>
      <c r="AE34" s="160"/>
      <c r="AF34" s="38"/>
      <c r="AG34" s="168">
        <f t="shared" si="8"/>
        <v>0</v>
      </c>
      <c r="AH34" s="171">
        <f t="shared" si="9"/>
        <v>0</v>
      </c>
    </row>
    <row r="35" spans="1:34" ht="15" customHeight="1" x14ac:dyDescent="0.25">
      <c r="A35" s="15">
        <v>26</v>
      </c>
      <c r="B35" s="22" t="s">
        <v>117</v>
      </c>
      <c r="C35" s="17" t="s">
        <v>12</v>
      </c>
      <c r="D35" s="38"/>
      <c r="E35" s="144"/>
      <c r="F35" s="144"/>
      <c r="G35" s="144"/>
      <c r="H35" s="35"/>
      <c r="I35" s="38"/>
      <c r="J35" s="38">
        <f t="shared" si="0"/>
        <v>0</v>
      </c>
      <c r="K35" s="38">
        <f t="shared" si="1"/>
        <v>0</v>
      </c>
      <c r="L35" s="352">
        <f t="shared" si="2"/>
        <v>0</v>
      </c>
      <c r="M35" s="38"/>
      <c r="N35" s="144"/>
      <c r="O35" s="144"/>
      <c r="P35" s="144"/>
      <c r="Q35" s="35"/>
      <c r="R35" s="38"/>
      <c r="S35" s="38"/>
      <c r="T35" s="38">
        <f t="shared" si="3"/>
        <v>0</v>
      </c>
      <c r="U35" s="38">
        <f t="shared" si="4"/>
        <v>0</v>
      </c>
      <c r="V35" s="166">
        <f t="shared" si="5"/>
        <v>0</v>
      </c>
      <c r="W35" s="38"/>
      <c r="X35" s="35"/>
      <c r="Y35" s="206">
        <f t="shared" si="6"/>
        <v>0</v>
      </c>
      <c r="Z35" s="38"/>
      <c r="AA35" s="38"/>
      <c r="AB35" s="38"/>
      <c r="AC35" s="370">
        <f t="shared" si="7"/>
        <v>0</v>
      </c>
      <c r="AD35" s="197"/>
      <c r="AE35" s="160"/>
      <c r="AF35" s="38"/>
      <c r="AG35" s="168">
        <f t="shared" si="8"/>
        <v>0</v>
      </c>
      <c r="AH35" s="171">
        <f t="shared" si="9"/>
        <v>0</v>
      </c>
    </row>
    <row r="36" spans="1:34" ht="15" customHeight="1" x14ac:dyDescent="0.25">
      <c r="A36" s="6"/>
      <c r="B36" s="64" t="s">
        <v>20</v>
      </c>
      <c r="C36" s="52"/>
      <c r="D36" s="38"/>
      <c r="E36" s="144"/>
      <c r="F36" s="144"/>
      <c r="G36" s="144"/>
      <c r="H36" s="35"/>
      <c r="I36" s="38"/>
      <c r="J36" s="38">
        <f t="shared" si="0"/>
        <v>0</v>
      </c>
      <c r="K36" s="38">
        <f t="shared" si="1"/>
        <v>0</v>
      </c>
      <c r="L36" s="352">
        <f t="shared" si="2"/>
        <v>0</v>
      </c>
      <c r="M36" s="38"/>
      <c r="N36" s="144"/>
      <c r="O36" s="144"/>
      <c r="P36" s="144"/>
      <c r="Q36" s="35"/>
      <c r="R36" s="38"/>
      <c r="S36" s="38"/>
      <c r="T36" s="38">
        <f t="shared" si="3"/>
        <v>0</v>
      </c>
      <c r="U36" s="38">
        <f t="shared" si="4"/>
        <v>0</v>
      </c>
      <c r="V36" s="166">
        <f t="shared" si="5"/>
        <v>0</v>
      </c>
      <c r="W36" s="38"/>
      <c r="X36" s="35"/>
      <c r="Y36" s="206">
        <f t="shared" si="6"/>
        <v>0</v>
      </c>
      <c r="Z36" s="38"/>
      <c r="AA36" s="38"/>
      <c r="AB36" s="38"/>
      <c r="AC36" s="370">
        <f t="shared" si="7"/>
        <v>0</v>
      </c>
      <c r="AD36" s="197"/>
      <c r="AE36" s="160"/>
      <c r="AF36" s="38"/>
      <c r="AG36" s="168">
        <f t="shared" si="8"/>
        <v>0</v>
      </c>
      <c r="AH36" s="171">
        <f t="shared" si="9"/>
        <v>0</v>
      </c>
    </row>
    <row r="37" spans="1:34" ht="15" customHeight="1" x14ac:dyDescent="0.25">
      <c r="A37" s="15">
        <v>27</v>
      </c>
      <c r="B37" s="19" t="s">
        <v>21</v>
      </c>
      <c r="C37" s="20" t="s">
        <v>12</v>
      </c>
      <c r="D37" s="38"/>
      <c r="E37" s="144"/>
      <c r="F37" s="144"/>
      <c r="G37" s="144"/>
      <c r="H37" s="35"/>
      <c r="I37" s="38"/>
      <c r="J37" s="38">
        <f t="shared" si="0"/>
        <v>0</v>
      </c>
      <c r="K37" s="38">
        <f t="shared" si="1"/>
        <v>0</v>
      </c>
      <c r="L37" s="352">
        <f t="shared" si="2"/>
        <v>0</v>
      </c>
      <c r="M37" s="38"/>
      <c r="N37" s="144"/>
      <c r="O37" s="144"/>
      <c r="P37" s="144"/>
      <c r="Q37" s="35"/>
      <c r="R37" s="38"/>
      <c r="S37" s="38"/>
      <c r="T37" s="38">
        <f t="shared" si="3"/>
        <v>0</v>
      </c>
      <c r="U37" s="38">
        <f t="shared" si="4"/>
        <v>0</v>
      </c>
      <c r="V37" s="166">
        <f t="shared" si="5"/>
        <v>0</v>
      </c>
      <c r="W37" s="38"/>
      <c r="X37" s="35"/>
      <c r="Y37" s="206">
        <f t="shared" si="6"/>
        <v>0</v>
      </c>
      <c r="Z37" s="38"/>
      <c r="AA37" s="38"/>
      <c r="AB37" s="38"/>
      <c r="AC37" s="370">
        <f t="shared" si="7"/>
        <v>0</v>
      </c>
      <c r="AD37" s="197"/>
      <c r="AE37" s="160"/>
      <c r="AF37" s="38"/>
      <c r="AG37" s="168">
        <f t="shared" si="8"/>
        <v>0</v>
      </c>
      <c r="AH37" s="171">
        <f t="shared" si="9"/>
        <v>0</v>
      </c>
    </row>
    <row r="38" spans="1:34" ht="15" customHeight="1" x14ac:dyDescent="0.25">
      <c r="A38" s="15">
        <v>28</v>
      </c>
      <c r="B38" s="19" t="s">
        <v>22</v>
      </c>
      <c r="C38" s="20" t="s">
        <v>12</v>
      </c>
      <c r="D38" s="38"/>
      <c r="E38" s="144"/>
      <c r="F38" s="144"/>
      <c r="G38" s="144"/>
      <c r="H38" s="35"/>
      <c r="I38" s="38"/>
      <c r="J38" s="38">
        <f t="shared" si="0"/>
        <v>0</v>
      </c>
      <c r="K38" s="38">
        <f t="shared" si="1"/>
        <v>0</v>
      </c>
      <c r="L38" s="352">
        <f t="shared" si="2"/>
        <v>0</v>
      </c>
      <c r="M38" s="38"/>
      <c r="N38" s="144"/>
      <c r="O38" s="144"/>
      <c r="P38" s="144"/>
      <c r="Q38" s="35"/>
      <c r="R38" s="38"/>
      <c r="S38" s="38"/>
      <c r="T38" s="38">
        <f t="shared" si="3"/>
        <v>0</v>
      </c>
      <c r="U38" s="38">
        <f t="shared" si="4"/>
        <v>0</v>
      </c>
      <c r="V38" s="166">
        <f t="shared" si="5"/>
        <v>0</v>
      </c>
      <c r="W38" s="38"/>
      <c r="X38" s="35"/>
      <c r="Y38" s="206">
        <f t="shared" si="6"/>
        <v>0</v>
      </c>
      <c r="Z38" s="38"/>
      <c r="AA38" s="38"/>
      <c r="AB38" s="38"/>
      <c r="AC38" s="370">
        <f t="shared" si="7"/>
        <v>0</v>
      </c>
      <c r="AD38" s="197"/>
      <c r="AE38" s="160"/>
      <c r="AF38" s="38"/>
      <c r="AG38" s="168">
        <f t="shared" si="8"/>
        <v>0</v>
      </c>
      <c r="AH38" s="171">
        <f t="shared" si="9"/>
        <v>0</v>
      </c>
    </row>
    <row r="39" spans="1:34" ht="15" customHeight="1" x14ac:dyDescent="0.25">
      <c r="A39" s="15">
        <v>29</v>
      </c>
      <c r="B39" s="31" t="s">
        <v>229</v>
      </c>
      <c r="C39" s="20" t="s">
        <v>12</v>
      </c>
      <c r="D39" s="38"/>
      <c r="E39" s="144"/>
      <c r="F39" s="144"/>
      <c r="G39" s="144"/>
      <c r="H39" s="35"/>
      <c r="I39" s="38"/>
      <c r="J39" s="38">
        <f t="shared" si="0"/>
        <v>0</v>
      </c>
      <c r="K39" s="38">
        <f t="shared" si="1"/>
        <v>0</v>
      </c>
      <c r="L39" s="352">
        <f t="shared" si="2"/>
        <v>0</v>
      </c>
      <c r="M39" s="38"/>
      <c r="N39" s="144"/>
      <c r="O39" s="144"/>
      <c r="P39" s="144"/>
      <c r="Q39" s="35"/>
      <c r="R39" s="38"/>
      <c r="S39" s="38"/>
      <c r="T39" s="38">
        <f t="shared" si="3"/>
        <v>0</v>
      </c>
      <c r="U39" s="38">
        <f t="shared" si="4"/>
        <v>0</v>
      </c>
      <c r="V39" s="166">
        <f t="shared" si="5"/>
        <v>0</v>
      </c>
      <c r="W39" s="38"/>
      <c r="X39" s="35"/>
      <c r="Y39" s="206">
        <f t="shared" si="6"/>
        <v>0</v>
      </c>
      <c r="Z39" s="38"/>
      <c r="AA39" s="38"/>
      <c r="AB39" s="38"/>
      <c r="AC39" s="370">
        <f t="shared" si="7"/>
        <v>0</v>
      </c>
      <c r="AD39" s="197"/>
      <c r="AE39" s="160"/>
      <c r="AF39" s="38"/>
      <c r="AG39" s="168">
        <f t="shared" si="8"/>
        <v>0</v>
      </c>
      <c r="AH39" s="171">
        <f t="shared" si="9"/>
        <v>0</v>
      </c>
    </row>
    <row r="40" spans="1:34" ht="15" customHeight="1" x14ac:dyDescent="0.25">
      <c r="A40" s="6"/>
      <c r="B40" s="64" t="s">
        <v>23</v>
      </c>
      <c r="C40" s="52"/>
      <c r="D40" s="145"/>
      <c r="E40" s="146"/>
      <c r="F40" s="146"/>
      <c r="G40" s="146"/>
      <c r="H40" s="33"/>
      <c r="I40" s="147"/>
      <c r="J40" s="38">
        <f t="shared" si="0"/>
        <v>0</v>
      </c>
      <c r="K40" s="38">
        <f t="shared" si="1"/>
        <v>0</v>
      </c>
      <c r="L40" s="352">
        <f t="shared" si="2"/>
        <v>0</v>
      </c>
      <c r="M40" s="145"/>
      <c r="N40" s="146"/>
      <c r="O40" s="146"/>
      <c r="P40" s="146"/>
      <c r="Q40" s="33"/>
      <c r="R40" s="147"/>
      <c r="S40" s="147"/>
      <c r="T40" s="38">
        <f t="shared" si="3"/>
        <v>0</v>
      </c>
      <c r="U40" s="38">
        <f t="shared" si="4"/>
        <v>0</v>
      </c>
      <c r="V40" s="166">
        <f t="shared" si="5"/>
        <v>0</v>
      </c>
      <c r="W40" s="147"/>
      <c r="X40" s="33"/>
      <c r="Y40" s="206">
        <f t="shared" si="6"/>
        <v>0</v>
      </c>
      <c r="Z40" s="147"/>
      <c r="AA40" s="147"/>
      <c r="AB40" s="147"/>
      <c r="AC40" s="370">
        <f t="shared" si="7"/>
        <v>0</v>
      </c>
      <c r="AD40" s="198"/>
      <c r="AE40" s="190"/>
      <c r="AF40" s="147"/>
      <c r="AG40" s="168">
        <f t="shared" si="8"/>
        <v>0</v>
      </c>
      <c r="AH40" s="171">
        <f t="shared" si="9"/>
        <v>0</v>
      </c>
    </row>
    <row r="41" spans="1:34" ht="15" customHeight="1" x14ac:dyDescent="0.25">
      <c r="A41" s="15">
        <v>30</v>
      </c>
      <c r="B41" s="16" t="s">
        <v>24</v>
      </c>
      <c r="C41" s="17" t="s">
        <v>12</v>
      </c>
      <c r="D41" s="38"/>
      <c r="E41" s="144"/>
      <c r="F41" s="144"/>
      <c r="G41" s="144"/>
      <c r="H41" s="35"/>
      <c r="I41" s="38"/>
      <c r="J41" s="38">
        <f t="shared" si="0"/>
        <v>0</v>
      </c>
      <c r="K41" s="38">
        <f t="shared" si="1"/>
        <v>0</v>
      </c>
      <c r="L41" s="352">
        <f t="shared" si="2"/>
        <v>0</v>
      </c>
      <c r="M41" s="38"/>
      <c r="N41" s="144"/>
      <c r="O41" s="144"/>
      <c r="P41" s="144"/>
      <c r="Q41" s="35"/>
      <c r="R41" s="38"/>
      <c r="S41" s="38"/>
      <c r="T41" s="38">
        <f t="shared" si="3"/>
        <v>0</v>
      </c>
      <c r="U41" s="38">
        <f t="shared" si="4"/>
        <v>0</v>
      </c>
      <c r="V41" s="166">
        <f t="shared" si="5"/>
        <v>0</v>
      </c>
      <c r="W41" s="38"/>
      <c r="X41" s="35"/>
      <c r="Y41" s="206">
        <f t="shared" si="6"/>
        <v>0</v>
      </c>
      <c r="Z41" s="38"/>
      <c r="AA41" s="38"/>
      <c r="AB41" s="38"/>
      <c r="AC41" s="370">
        <f t="shared" si="7"/>
        <v>0</v>
      </c>
      <c r="AD41" s="197"/>
      <c r="AE41" s="160"/>
      <c r="AF41" s="38"/>
      <c r="AG41" s="168">
        <f t="shared" si="8"/>
        <v>0</v>
      </c>
      <c r="AH41" s="171">
        <f t="shared" si="9"/>
        <v>0</v>
      </c>
    </row>
    <row r="42" spans="1:34" ht="15" customHeight="1" x14ac:dyDescent="0.25">
      <c r="A42" s="15">
        <v>31</v>
      </c>
      <c r="B42" s="19" t="s">
        <v>25</v>
      </c>
      <c r="C42" s="20" t="s">
        <v>12</v>
      </c>
      <c r="D42" s="38"/>
      <c r="E42" s="144"/>
      <c r="F42" s="144"/>
      <c r="G42" s="144"/>
      <c r="H42" s="35"/>
      <c r="I42" s="38"/>
      <c r="J42" s="38">
        <f t="shared" si="0"/>
        <v>0</v>
      </c>
      <c r="K42" s="38">
        <f t="shared" si="1"/>
        <v>0</v>
      </c>
      <c r="L42" s="352">
        <f t="shared" si="2"/>
        <v>0</v>
      </c>
      <c r="M42" s="38"/>
      <c r="N42" s="144"/>
      <c r="O42" s="144"/>
      <c r="P42" s="144"/>
      <c r="Q42" s="35"/>
      <c r="R42" s="38"/>
      <c r="S42" s="38"/>
      <c r="T42" s="38">
        <f t="shared" si="3"/>
        <v>0</v>
      </c>
      <c r="U42" s="38">
        <f t="shared" si="4"/>
        <v>0</v>
      </c>
      <c r="V42" s="166">
        <f t="shared" si="5"/>
        <v>0</v>
      </c>
      <c r="W42" s="38"/>
      <c r="X42" s="35"/>
      <c r="Y42" s="206">
        <f t="shared" si="6"/>
        <v>0</v>
      </c>
      <c r="Z42" s="38"/>
      <c r="AA42" s="38"/>
      <c r="AB42" s="38"/>
      <c r="AC42" s="370">
        <f t="shared" si="7"/>
        <v>0</v>
      </c>
      <c r="AD42" s="197"/>
      <c r="AE42" s="160"/>
      <c r="AF42" s="38"/>
      <c r="AG42" s="168">
        <f t="shared" si="8"/>
        <v>0</v>
      </c>
      <c r="AH42" s="171">
        <f t="shared" si="9"/>
        <v>0</v>
      </c>
    </row>
    <row r="43" spans="1:34" ht="15" customHeight="1" x14ac:dyDescent="0.25">
      <c r="A43" s="15">
        <v>32</v>
      </c>
      <c r="B43" s="19" t="s">
        <v>26</v>
      </c>
      <c r="C43" s="20" t="s">
        <v>12</v>
      </c>
      <c r="D43" s="38"/>
      <c r="E43" s="144"/>
      <c r="F43" s="144"/>
      <c r="G43" s="144"/>
      <c r="H43" s="35"/>
      <c r="I43" s="38"/>
      <c r="J43" s="38">
        <f t="shared" si="0"/>
        <v>0</v>
      </c>
      <c r="K43" s="38">
        <f t="shared" si="1"/>
        <v>0</v>
      </c>
      <c r="L43" s="352">
        <f t="shared" si="2"/>
        <v>0</v>
      </c>
      <c r="M43" s="38"/>
      <c r="N43" s="144"/>
      <c r="O43" s="144"/>
      <c r="P43" s="144"/>
      <c r="Q43" s="35"/>
      <c r="R43" s="38"/>
      <c r="S43" s="38"/>
      <c r="T43" s="38">
        <f t="shared" si="3"/>
        <v>0</v>
      </c>
      <c r="U43" s="38">
        <f t="shared" si="4"/>
        <v>0</v>
      </c>
      <c r="V43" s="166">
        <f t="shared" si="5"/>
        <v>0</v>
      </c>
      <c r="W43" s="38"/>
      <c r="X43" s="35"/>
      <c r="Y43" s="206">
        <f t="shared" si="6"/>
        <v>0</v>
      </c>
      <c r="Z43" s="38"/>
      <c r="AA43" s="38"/>
      <c r="AB43" s="38"/>
      <c r="AC43" s="370">
        <f t="shared" si="7"/>
        <v>0</v>
      </c>
      <c r="AD43" s="197"/>
      <c r="AE43" s="160"/>
      <c r="AF43" s="38"/>
      <c r="AG43" s="168">
        <f t="shared" si="8"/>
        <v>0</v>
      </c>
      <c r="AH43" s="171">
        <f t="shared" si="9"/>
        <v>0</v>
      </c>
    </row>
    <row r="44" spans="1:34" ht="15" customHeight="1" x14ac:dyDescent="0.25">
      <c r="A44" s="15">
        <v>33</v>
      </c>
      <c r="B44" s="19" t="s">
        <v>27</v>
      </c>
      <c r="C44" s="20" t="s">
        <v>12</v>
      </c>
      <c r="D44" s="38"/>
      <c r="E44" s="144"/>
      <c r="F44" s="144"/>
      <c r="G44" s="144"/>
      <c r="H44" s="35"/>
      <c r="I44" s="38"/>
      <c r="J44" s="38">
        <f t="shared" si="0"/>
        <v>0</v>
      </c>
      <c r="K44" s="38">
        <f t="shared" si="1"/>
        <v>0</v>
      </c>
      <c r="L44" s="352">
        <f t="shared" si="2"/>
        <v>0</v>
      </c>
      <c r="M44" s="38"/>
      <c r="N44" s="144"/>
      <c r="O44" s="144"/>
      <c r="P44" s="144"/>
      <c r="Q44" s="35"/>
      <c r="R44" s="38"/>
      <c r="S44" s="38"/>
      <c r="T44" s="38">
        <f t="shared" si="3"/>
        <v>0</v>
      </c>
      <c r="U44" s="38">
        <f t="shared" si="4"/>
        <v>0</v>
      </c>
      <c r="V44" s="166">
        <f t="shared" si="5"/>
        <v>0</v>
      </c>
      <c r="W44" s="38"/>
      <c r="X44" s="35"/>
      <c r="Y44" s="206">
        <f t="shared" si="6"/>
        <v>0</v>
      </c>
      <c r="Z44" s="38"/>
      <c r="AA44" s="38"/>
      <c r="AB44" s="38"/>
      <c r="AC44" s="370">
        <f t="shared" si="7"/>
        <v>0</v>
      </c>
      <c r="AD44" s="197"/>
      <c r="AE44" s="160"/>
      <c r="AF44" s="38"/>
      <c r="AG44" s="168">
        <f t="shared" si="8"/>
        <v>0</v>
      </c>
      <c r="AH44" s="171">
        <f t="shared" si="9"/>
        <v>0</v>
      </c>
    </row>
    <row r="45" spans="1:34" ht="15" customHeight="1" x14ac:dyDescent="0.25">
      <c r="A45" s="15">
        <v>34</v>
      </c>
      <c r="B45" s="16" t="s">
        <v>28</v>
      </c>
      <c r="C45" s="17" t="s">
        <v>12</v>
      </c>
      <c r="D45" s="38"/>
      <c r="E45" s="144"/>
      <c r="F45" s="144"/>
      <c r="G45" s="144"/>
      <c r="H45" s="35"/>
      <c r="I45" s="38"/>
      <c r="J45" s="38">
        <f t="shared" si="0"/>
        <v>0</v>
      </c>
      <c r="K45" s="38">
        <f t="shared" si="1"/>
        <v>0</v>
      </c>
      <c r="L45" s="352">
        <f t="shared" si="2"/>
        <v>0</v>
      </c>
      <c r="M45" s="38"/>
      <c r="N45" s="144"/>
      <c r="O45" s="144"/>
      <c r="P45" s="144"/>
      <c r="Q45" s="35"/>
      <c r="R45" s="38"/>
      <c r="S45" s="38"/>
      <c r="T45" s="38">
        <f t="shared" si="3"/>
        <v>0</v>
      </c>
      <c r="U45" s="38">
        <f t="shared" si="4"/>
        <v>0</v>
      </c>
      <c r="V45" s="166">
        <f t="shared" si="5"/>
        <v>0</v>
      </c>
      <c r="W45" s="38"/>
      <c r="X45" s="35"/>
      <c r="Y45" s="206">
        <f t="shared" si="6"/>
        <v>0</v>
      </c>
      <c r="Z45" s="38"/>
      <c r="AA45" s="38"/>
      <c r="AB45" s="38"/>
      <c r="AC45" s="370">
        <f t="shared" si="7"/>
        <v>0</v>
      </c>
      <c r="AD45" s="197"/>
      <c r="AE45" s="160"/>
      <c r="AF45" s="38"/>
      <c r="AG45" s="168">
        <f t="shared" si="8"/>
        <v>0</v>
      </c>
      <c r="AH45" s="171">
        <f t="shared" si="9"/>
        <v>0</v>
      </c>
    </row>
    <row r="46" spans="1:34" x14ac:dyDescent="0.25">
      <c r="A46" s="15">
        <v>35</v>
      </c>
      <c r="B46" s="16" t="s">
        <v>29</v>
      </c>
      <c r="C46" s="17" t="s">
        <v>12</v>
      </c>
      <c r="D46" s="38"/>
      <c r="E46" s="144"/>
      <c r="F46" s="144"/>
      <c r="G46" s="144"/>
      <c r="H46" s="35"/>
      <c r="I46" s="38"/>
      <c r="J46" s="38">
        <f t="shared" si="0"/>
        <v>0</v>
      </c>
      <c r="K46" s="38">
        <f t="shared" si="1"/>
        <v>0</v>
      </c>
      <c r="L46" s="352">
        <f t="shared" si="2"/>
        <v>0</v>
      </c>
      <c r="M46" s="38"/>
      <c r="N46" s="144"/>
      <c r="O46" s="144"/>
      <c r="P46" s="144"/>
      <c r="Q46" s="35"/>
      <c r="R46" s="38"/>
      <c r="S46" s="38"/>
      <c r="T46" s="38">
        <f t="shared" si="3"/>
        <v>0</v>
      </c>
      <c r="U46" s="38">
        <f t="shared" si="4"/>
        <v>0</v>
      </c>
      <c r="V46" s="166">
        <f t="shared" si="5"/>
        <v>0</v>
      </c>
      <c r="W46" s="38"/>
      <c r="X46" s="35"/>
      <c r="Y46" s="206">
        <f t="shared" si="6"/>
        <v>0</v>
      </c>
      <c r="Z46" s="38"/>
      <c r="AA46" s="38"/>
      <c r="AB46" s="38"/>
      <c r="AC46" s="370">
        <f t="shared" si="7"/>
        <v>0</v>
      </c>
      <c r="AD46" s="197"/>
      <c r="AE46" s="160"/>
      <c r="AF46" s="38"/>
      <c r="AG46" s="168">
        <f t="shared" si="8"/>
        <v>0</v>
      </c>
      <c r="AH46" s="171">
        <f t="shared" si="9"/>
        <v>0</v>
      </c>
    </row>
    <row r="47" spans="1:34" ht="15" customHeight="1" x14ac:dyDescent="0.25">
      <c r="A47" s="15">
        <v>36</v>
      </c>
      <c r="B47" s="16" t="s">
        <v>30</v>
      </c>
      <c r="C47" s="17" t="s">
        <v>12</v>
      </c>
      <c r="D47" s="38"/>
      <c r="E47" s="144"/>
      <c r="F47" s="144"/>
      <c r="G47" s="144"/>
      <c r="H47" s="35"/>
      <c r="I47" s="38"/>
      <c r="J47" s="38">
        <f t="shared" si="0"/>
        <v>0</v>
      </c>
      <c r="K47" s="38">
        <f t="shared" si="1"/>
        <v>0</v>
      </c>
      <c r="L47" s="352">
        <f t="shared" si="2"/>
        <v>0</v>
      </c>
      <c r="M47" s="38"/>
      <c r="N47" s="144"/>
      <c r="O47" s="144"/>
      <c r="P47" s="144"/>
      <c r="Q47" s="35"/>
      <c r="R47" s="38"/>
      <c r="S47" s="38"/>
      <c r="T47" s="38">
        <f t="shared" si="3"/>
        <v>0</v>
      </c>
      <c r="U47" s="38">
        <f t="shared" si="4"/>
        <v>0</v>
      </c>
      <c r="V47" s="166">
        <f t="shared" si="5"/>
        <v>0</v>
      </c>
      <c r="W47" s="38"/>
      <c r="X47" s="35"/>
      <c r="Y47" s="206">
        <f t="shared" si="6"/>
        <v>0</v>
      </c>
      <c r="Z47" s="38"/>
      <c r="AA47" s="38"/>
      <c r="AB47" s="38"/>
      <c r="AC47" s="370">
        <f t="shared" si="7"/>
        <v>0</v>
      </c>
      <c r="AD47" s="197"/>
      <c r="AE47" s="160"/>
      <c r="AF47" s="38"/>
      <c r="AG47" s="168">
        <f t="shared" si="8"/>
        <v>0</v>
      </c>
      <c r="AH47" s="171">
        <f t="shared" si="9"/>
        <v>0</v>
      </c>
    </row>
    <row r="48" spans="1:34" x14ac:dyDescent="0.25">
      <c r="A48" s="15">
        <v>37</v>
      </c>
      <c r="B48" s="16" t="s">
        <v>31</v>
      </c>
      <c r="C48" s="17" t="s">
        <v>12</v>
      </c>
      <c r="D48" s="38"/>
      <c r="E48" s="144"/>
      <c r="F48" s="144"/>
      <c r="G48" s="144"/>
      <c r="H48" s="35"/>
      <c r="I48" s="38"/>
      <c r="J48" s="38">
        <f t="shared" si="0"/>
        <v>0</v>
      </c>
      <c r="K48" s="38">
        <f t="shared" si="1"/>
        <v>0</v>
      </c>
      <c r="L48" s="352">
        <f t="shared" si="2"/>
        <v>0</v>
      </c>
      <c r="M48" s="38"/>
      <c r="N48" s="144"/>
      <c r="O48" s="144"/>
      <c r="P48" s="144"/>
      <c r="Q48" s="35"/>
      <c r="R48" s="38"/>
      <c r="S48" s="38"/>
      <c r="T48" s="38">
        <f t="shared" si="3"/>
        <v>0</v>
      </c>
      <c r="U48" s="38">
        <f t="shared" si="4"/>
        <v>0</v>
      </c>
      <c r="V48" s="166">
        <f t="shared" si="5"/>
        <v>0</v>
      </c>
      <c r="W48" s="38"/>
      <c r="X48" s="35"/>
      <c r="Y48" s="206">
        <f t="shared" si="6"/>
        <v>0</v>
      </c>
      <c r="Z48" s="38"/>
      <c r="AA48" s="38"/>
      <c r="AB48" s="38"/>
      <c r="AC48" s="370">
        <f t="shared" si="7"/>
        <v>0</v>
      </c>
      <c r="AD48" s="197"/>
      <c r="AE48" s="160"/>
      <c r="AF48" s="38"/>
      <c r="AG48" s="168">
        <f t="shared" si="8"/>
        <v>0</v>
      </c>
      <c r="AH48" s="171">
        <f t="shared" si="9"/>
        <v>0</v>
      </c>
    </row>
    <row r="49" spans="1:34" ht="15" customHeight="1" x14ac:dyDescent="0.25">
      <c r="A49" s="15">
        <v>38</v>
      </c>
      <c r="B49" s="16" t="s">
        <v>32</v>
      </c>
      <c r="C49" s="17" t="s">
        <v>12</v>
      </c>
      <c r="D49" s="38"/>
      <c r="E49" s="144"/>
      <c r="F49" s="144"/>
      <c r="G49" s="144"/>
      <c r="H49" s="35"/>
      <c r="I49" s="38"/>
      <c r="J49" s="38">
        <f t="shared" si="0"/>
        <v>0</v>
      </c>
      <c r="K49" s="38">
        <f t="shared" si="1"/>
        <v>0</v>
      </c>
      <c r="L49" s="352">
        <f t="shared" si="2"/>
        <v>0</v>
      </c>
      <c r="M49" s="38"/>
      <c r="N49" s="144"/>
      <c r="O49" s="144"/>
      <c r="P49" s="144"/>
      <c r="Q49" s="35"/>
      <c r="R49" s="38"/>
      <c r="S49" s="38"/>
      <c r="T49" s="38">
        <f t="shared" si="3"/>
        <v>0</v>
      </c>
      <c r="U49" s="38">
        <f t="shared" si="4"/>
        <v>0</v>
      </c>
      <c r="V49" s="166">
        <f t="shared" si="5"/>
        <v>0</v>
      </c>
      <c r="W49" s="38"/>
      <c r="X49" s="35"/>
      <c r="Y49" s="206">
        <f t="shared" si="6"/>
        <v>0</v>
      </c>
      <c r="Z49" s="38"/>
      <c r="AA49" s="38"/>
      <c r="AB49" s="38"/>
      <c r="AC49" s="370">
        <f t="shared" si="7"/>
        <v>0</v>
      </c>
      <c r="AD49" s="197"/>
      <c r="AE49" s="160"/>
      <c r="AF49" s="38"/>
      <c r="AG49" s="168">
        <f t="shared" si="8"/>
        <v>0</v>
      </c>
      <c r="AH49" s="171">
        <f t="shared" si="9"/>
        <v>0</v>
      </c>
    </row>
    <row r="50" spans="1:34" ht="15" customHeight="1" x14ac:dyDescent="0.25">
      <c r="A50" s="15">
        <v>39</v>
      </c>
      <c r="B50" s="16" t="s">
        <v>33</v>
      </c>
      <c r="C50" s="17" t="s">
        <v>12</v>
      </c>
      <c r="D50" s="38"/>
      <c r="E50" s="144"/>
      <c r="F50" s="144"/>
      <c r="G50" s="144"/>
      <c r="H50" s="35"/>
      <c r="I50" s="38"/>
      <c r="J50" s="38">
        <f t="shared" si="0"/>
        <v>0</v>
      </c>
      <c r="K50" s="38">
        <f t="shared" si="1"/>
        <v>0</v>
      </c>
      <c r="L50" s="352">
        <f t="shared" si="2"/>
        <v>0</v>
      </c>
      <c r="M50" s="38"/>
      <c r="N50" s="144"/>
      <c r="O50" s="144"/>
      <c r="P50" s="144"/>
      <c r="Q50" s="35"/>
      <c r="R50" s="38"/>
      <c r="S50" s="38"/>
      <c r="T50" s="38">
        <f t="shared" si="3"/>
        <v>0</v>
      </c>
      <c r="U50" s="38">
        <f t="shared" si="4"/>
        <v>0</v>
      </c>
      <c r="V50" s="166">
        <f t="shared" si="5"/>
        <v>0</v>
      </c>
      <c r="W50" s="38"/>
      <c r="X50" s="35"/>
      <c r="Y50" s="206">
        <f t="shared" si="6"/>
        <v>0</v>
      </c>
      <c r="Z50" s="38"/>
      <c r="AA50" s="38"/>
      <c r="AB50" s="38"/>
      <c r="AC50" s="370">
        <f t="shared" si="7"/>
        <v>0</v>
      </c>
      <c r="AD50" s="197"/>
      <c r="AE50" s="160"/>
      <c r="AF50" s="38"/>
      <c r="AG50" s="168">
        <f t="shared" si="8"/>
        <v>0</v>
      </c>
      <c r="AH50" s="171">
        <f t="shared" si="9"/>
        <v>0</v>
      </c>
    </row>
    <row r="51" spans="1:34" ht="15" customHeight="1" x14ac:dyDescent="0.25">
      <c r="A51" s="15">
        <v>40</v>
      </c>
      <c r="B51" s="16" t="s">
        <v>34</v>
      </c>
      <c r="C51" s="17" t="s">
        <v>12</v>
      </c>
      <c r="D51" s="38"/>
      <c r="E51" s="144"/>
      <c r="F51" s="144"/>
      <c r="G51" s="436">
        <v>1.4500000000000001E-2</v>
      </c>
      <c r="H51" s="35"/>
      <c r="I51" s="38"/>
      <c r="J51" s="38">
        <f t="shared" si="0"/>
        <v>1.4500000000000001E-2</v>
      </c>
      <c r="K51" s="38">
        <f t="shared" si="1"/>
        <v>0</v>
      </c>
      <c r="L51" s="352">
        <f t="shared" si="2"/>
        <v>1.4500000000000001E-2</v>
      </c>
      <c r="M51" s="38"/>
      <c r="N51" s="144"/>
      <c r="O51" s="144"/>
      <c r="P51" s="436">
        <v>1.9E-2</v>
      </c>
      <c r="Q51" s="35"/>
      <c r="R51" s="38"/>
      <c r="S51" s="38"/>
      <c r="T51" s="38">
        <f t="shared" si="3"/>
        <v>1.9E-2</v>
      </c>
      <c r="U51" s="38">
        <f t="shared" si="4"/>
        <v>0</v>
      </c>
      <c r="V51" s="166">
        <f t="shared" si="5"/>
        <v>1.9E-2</v>
      </c>
      <c r="W51" s="38"/>
      <c r="X51" s="35"/>
      <c r="Y51" s="206">
        <f t="shared" si="6"/>
        <v>0</v>
      </c>
      <c r="Z51" s="38"/>
      <c r="AA51" s="38"/>
      <c r="AB51" s="38"/>
      <c r="AC51" s="370">
        <f t="shared" si="7"/>
        <v>0</v>
      </c>
      <c r="AD51" s="220">
        <f>15/1000</f>
        <v>1.4999999999999999E-2</v>
      </c>
      <c r="AE51" s="160"/>
      <c r="AF51" s="38"/>
      <c r="AG51" s="168">
        <f t="shared" si="8"/>
        <v>1.4999999999999999E-2</v>
      </c>
      <c r="AH51" s="171">
        <f t="shared" si="9"/>
        <v>4.8500000000000001E-2</v>
      </c>
    </row>
    <row r="52" spans="1:34" ht="15" customHeight="1" x14ac:dyDescent="0.25">
      <c r="A52" s="15">
        <v>41</v>
      </c>
      <c r="B52" s="19" t="s">
        <v>35</v>
      </c>
      <c r="C52" s="20" t="s">
        <v>12</v>
      </c>
      <c r="D52" s="38"/>
      <c r="E52" s="144"/>
      <c r="F52" s="144"/>
      <c r="G52" s="436">
        <v>0.01</v>
      </c>
      <c r="H52" s="35"/>
      <c r="I52" s="38"/>
      <c r="J52" s="38">
        <f t="shared" si="0"/>
        <v>0.01</v>
      </c>
      <c r="K52" s="38">
        <f t="shared" si="1"/>
        <v>0</v>
      </c>
      <c r="L52" s="352">
        <f t="shared" si="2"/>
        <v>0.01</v>
      </c>
      <c r="M52" s="38"/>
      <c r="N52" s="144"/>
      <c r="O52" s="144"/>
      <c r="P52" s="436">
        <v>1.2E-2</v>
      </c>
      <c r="Q52" s="35"/>
      <c r="R52" s="38"/>
      <c r="S52" s="38"/>
      <c r="T52" s="38">
        <f t="shared" si="3"/>
        <v>1.2E-2</v>
      </c>
      <c r="U52" s="38">
        <f t="shared" si="4"/>
        <v>0</v>
      </c>
      <c r="V52" s="166">
        <f t="shared" si="5"/>
        <v>1.2E-2</v>
      </c>
      <c r="W52" s="38"/>
      <c r="X52" s="35"/>
      <c r="Y52" s="206">
        <f t="shared" si="6"/>
        <v>0</v>
      </c>
      <c r="Z52" s="38"/>
      <c r="AA52" s="38"/>
      <c r="AB52" s="38"/>
      <c r="AC52" s="370">
        <f t="shared" si="7"/>
        <v>0</v>
      </c>
      <c r="AD52" s="197"/>
      <c r="AE52" s="160"/>
      <c r="AF52" s="38"/>
      <c r="AG52" s="168">
        <f t="shared" si="8"/>
        <v>0</v>
      </c>
      <c r="AH52" s="171">
        <f t="shared" si="9"/>
        <v>2.1999999999999999E-2</v>
      </c>
    </row>
    <row r="53" spans="1:34" ht="15" customHeight="1" x14ac:dyDescent="0.25">
      <c r="A53" s="15">
        <v>42</v>
      </c>
      <c r="B53" s="22" t="s">
        <v>39</v>
      </c>
      <c r="C53" s="23" t="s">
        <v>12</v>
      </c>
      <c r="D53" s="38"/>
      <c r="E53" s="144"/>
      <c r="F53" s="144"/>
      <c r="G53" s="144"/>
      <c r="H53" s="35"/>
      <c r="I53" s="38"/>
      <c r="J53" s="38">
        <f t="shared" si="0"/>
        <v>0</v>
      </c>
      <c r="K53" s="38">
        <f t="shared" si="1"/>
        <v>0</v>
      </c>
      <c r="L53" s="352">
        <f t="shared" si="2"/>
        <v>0</v>
      </c>
      <c r="M53" s="38"/>
      <c r="N53" s="144"/>
      <c r="O53" s="144"/>
      <c r="P53" s="144"/>
      <c r="Q53" s="35"/>
      <c r="R53" s="38"/>
      <c r="S53" s="38"/>
      <c r="T53" s="38">
        <f t="shared" si="3"/>
        <v>0</v>
      </c>
      <c r="U53" s="38">
        <f t="shared" si="4"/>
        <v>0</v>
      </c>
      <c r="V53" s="166">
        <f t="shared" si="5"/>
        <v>0</v>
      </c>
      <c r="W53" s="38"/>
      <c r="X53" s="35"/>
      <c r="Y53" s="206">
        <f t="shared" si="6"/>
        <v>0</v>
      </c>
      <c r="Z53" s="167">
        <v>2.8299999999999999E-2</v>
      </c>
      <c r="AA53" s="38"/>
      <c r="AB53" s="38"/>
      <c r="AC53" s="370">
        <f t="shared" si="7"/>
        <v>0</v>
      </c>
      <c r="AD53" s="197"/>
      <c r="AE53" s="160"/>
      <c r="AF53" s="38"/>
      <c r="AG53" s="168">
        <f t="shared" si="8"/>
        <v>0</v>
      </c>
      <c r="AH53" s="171">
        <f t="shared" si="9"/>
        <v>0</v>
      </c>
    </row>
    <row r="54" spans="1:34" ht="15" customHeight="1" x14ac:dyDescent="0.25">
      <c r="A54" s="15">
        <v>43</v>
      </c>
      <c r="B54" s="19" t="s">
        <v>213</v>
      </c>
      <c r="C54" s="20" t="s">
        <v>12</v>
      </c>
      <c r="D54" s="38"/>
      <c r="E54" s="144"/>
      <c r="F54" s="144"/>
      <c r="G54" s="144"/>
      <c r="H54" s="35"/>
      <c r="I54" s="38"/>
      <c r="J54" s="38">
        <f t="shared" si="0"/>
        <v>0</v>
      </c>
      <c r="K54" s="38">
        <f t="shared" si="1"/>
        <v>0</v>
      </c>
      <c r="L54" s="352">
        <f t="shared" si="2"/>
        <v>0</v>
      </c>
      <c r="M54" s="38"/>
      <c r="N54" s="144"/>
      <c r="O54" s="144"/>
      <c r="P54" s="144"/>
      <c r="Q54" s="35"/>
      <c r="R54" s="38"/>
      <c r="S54" s="38"/>
      <c r="T54" s="38">
        <f t="shared" si="3"/>
        <v>0</v>
      </c>
      <c r="U54" s="38">
        <f t="shared" si="4"/>
        <v>0</v>
      </c>
      <c r="V54" s="166">
        <f t="shared" si="5"/>
        <v>0</v>
      </c>
      <c r="W54" s="38"/>
      <c r="X54" s="35"/>
      <c r="Y54" s="206">
        <f t="shared" si="6"/>
        <v>0</v>
      </c>
      <c r="Z54" s="38"/>
      <c r="AA54" s="38"/>
      <c r="AB54" s="38"/>
      <c r="AC54" s="370">
        <f t="shared" si="7"/>
        <v>0</v>
      </c>
      <c r="AD54" s="197"/>
      <c r="AE54" s="160"/>
      <c r="AF54" s="38"/>
      <c r="AG54" s="168">
        <f t="shared" si="8"/>
        <v>0</v>
      </c>
      <c r="AH54" s="171">
        <f t="shared" si="9"/>
        <v>0</v>
      </c>
    </row>
    <row r="55" spans="1:34" x14ac:dyDescent="0.25">
      <c r="A55" s="15">
        <v>44</v>
      </c>
      <c r="B55" s="16" t="s">
        <v>36</v>
      </c>
      <c r="C55" s="17" t="s">
        <v>12</v>
      </c>
      <c r="D55" s="38"/>
      <c r="E55" s="144"/>
      <c r="F55" s="436">
        <v>4.0000000000000001E-3</v>
      </c>
      <c r="G55" s="144"/>
      <c r="H55" s="35"/>
      <c r="I55" s="38"/>
      <c r="J55" s="38">
        <f t="shared" si="0"/>
        <v>0</v>
      </c>
      <c r="K55" s="38">
        <f t="shared" si="1"/>
        <v>0</v>
      </c>
      <c r="L55" s="352">
        <f t="shared" si="2"/>
        <v>0</v>
      </c>
      <c r="M55" s="38"/>
      <c r="N55" s="144"/>
      <c r="O55" s="436">
        <v>4.0000000000000001E-3</v>
      </c>
      <c r="P55" s="144"/>
      <c r="Q55" s="35"/>
      <c r="R55" s="38"/>
      <c r="S55" s="38"/>
      <c r="T55" s="38">
        <f t="shared" si="3"/>
        <v>0</v>
      </c>
      <c r="U55" s="38">
        <f t="shared" si="4"/>
        <v>0</v>
      </c>
      <c r="V55" s="166">
        <f t="shared" si="5"/>
        <v>0</v>
      </c>
      <c r="W55" s="38"/>
      <c r="X55" s="35"/>
      <c r="Y55" s="206">
        <f t="shared" si="6"/>
        <v>0</v>
      </c>
      <c r="Z55" s="38"/>
      <c r="AA55" s="38"/>
      <c r="AB55" s="38"/>
      <c r="AC55" s="370">
        <f t="shared" si="7"/>
        <v>0</v>
      </c>
      <c r="AD55" s="197"/>
      <c r="AE55" s="160"/>
      <c r="AF55" s="38"/>
      <c r="AG55" s="168">
        <f t="shared" si="8"/>
        <v>0</v>
      </c>
      <c r="AH55" s="171">
        <f t="shared" si="9"/>
        <v>0</v>
      </c>
    </row>
    <row r="56" spans="1:34" x14ac:dyDescent="0.25">
      <c r="A56" s="15">
        <v>45</v>
      </c>
      <c r="B56" s="16" t="s">
        <v>37</v>
      </c>
      <c r="C56" s="17" t="s">
        <v>12</v>
      </c>
      <c r="D56" s="38"/>
      <c r="E56" s="144"/>
      <c r="F56" s="436">
        <v>1.5E-3</v>
      </c>
      <c r="G56" s="436">
        <v>8.0000000000000004E-4</v>
      </c>
      <c r="H56" s="38">
        <v>0.01</v>
      </c>
      <c r="I56" s="38"/>
      <c r="J56" s="38">
        <f t="shared" si="0"/>
        <v>1.0800000000000001E-2</v>
      </c>
      <c r="K56" s="38">
        <f t="shared" si="1"/>
        <v>0</v>
      </c>
      <c r="L56" s="352">
        <f t="shared" si="2"/>
        <v>1.0800000000000001E-2</v>
      </c>
      <c r="M56" s="38"/>
      <c r="N56" s="144"/>
      <c r="O56" s="436">
        <v>1.5E-3</v>
      </c>
      <c r="P56" s="436">
        <v>8.0000000000000004E-4</v>
      </c>
      <c r="Q56" s="38">
        <v>0.01</v>
      </c>
      <c r="R56" s="38"/>
      <c r="S56" s="38"/>
      <c r="T56" s="38">
        <f t="shared" si="3"/>
        <v>1.0800000000000001E-2</v>
      </c>
      <c r="U56" s="38">
        <f t="shared" si="4"/>
        <v>0</v>
      </c>
      <c r="V56" s="166">
        <f t="shared" si="5"/>
        <v>1.0800000000000001E-2</v>
      </c>
      <c r="W56" s="38"/>
      <c r="X56" s="206">
        <v>0.01</v>
      </c>
      <c r="Y56" s="206">
        <f t="shared" si="6"/>
        <v>0.01</v>
      </c>
      <c r="Z56" s="167">
        <v>8.0000000000000004E-4</v>
      </c>
      <c r="AA56" s="167">
        <v>0.01</v>
      </c>
      <c r="AB56" s="38"/>
      <c r="AC56" s="370">
        <f t="shared" si="7"/>
        <v>0</v>
      </c>
      <c r="AD56" s="197"/>
      <c r="AE56" s="220">
        <f>10/1000</f>
        <v>0.01</v>
      </c>
      <c r="AF56" s="38"/>
      <c r="AG56" s="168">
        <f t="shared" si="8"/>
        <v>0.01</v>
      </c>
      <c r="AH56" s="171">
        <f t="shared" si="9"/>
        <v>4.1600000000000005E-2</v>
      </c>
    </row>
    <row r="57" spans="1:34" x14ac:dyDescent="0.25">
      <c r="A57" s="15">
        <v>46</v>
      </c>
      <c r="B57" s="16" t="s">
        <v>38</v>
      </c>
      <c r="C57" s="17" t="s">
        <v>12</v>
      </c>
      <c r="D57" s="38"/>
      <c r="E57" s="144"/>
      <c r="F57" s="436">
        <v>2.0000000000000001E-4</v>
      </c>
      <c r="G57" s="436">
        <v>2.9999999999999997E-4</v>
      </c>
      <c r="H57" s="35"/>
      <c r="I57" s="38"/>
      <c r="J57" s="38">
        <f t="shared" si="0"/>
        <v>2.9999999999999997E-4</v>
      </c>
      <c r="K57" s="38">
        <f t="shared" si="1"/>
        <v>0</v>
      </c>
      <c r="L57" s="352">
        <f t="shared" si="2"/>
        <v>2.9999999999999997E-4</v>
      </c>
      <c r="M57" s="38"/>
      <c r="N57" s="144"/>
      <c r="O57" s="436">
        <v>2.0000000000000001E-4</v>
      </c>
      <c r="P57" s="436">
        <v>4.0000000000000002E-4</v>
      </c>
      <c r="Q57" s="35"/>
      <c r="R57" s="38"/>
      <c r="S57" s="38"/>
      <c r="T57" s="38">
        <f t="shared" si="3"/>
        <v>4.0000000000000002E-4</v>
      </c>
      <c r="U57" s="38">
        <f t="shared" si="4"/>
        <v>0</v>
      </c>
      <c r="V57" s="166">
        <f t="shared" si="5"/>
        <v>4.0000000000000002E-4</v>
      </c>
      <c r="W57" s="38"/>
      <c r="X57" s="35"/>
      <c r="Y57" s="206">
        <f t="shared" si="6"/>
        <v>0</v>
      </c>
      <c r="Z57" s="167">
        <v>4.0000000000000002E-4</v>
      </c>
      <c r="AA57" s="38"/>
      <c r="AB57" s="38"/>
      <c r="AC57" s="370">
        <f t="shared" si="7"/>
        <v>0</v>
      </c>
      <c r="AD57" s="220">
        <f>0.8/1000</f>
        <v>8.0000000000000004E-4</v>
      </c>
      <c r="AE57" s="160"/>
      <c r="AF57" s="38"/>
      <c r="AG57" s="168">
        <f t="shared" si="8"/>
        <v>8.0000000000000004E-4</v>
      </c>
      <c r="AH57" s="171">
        <f t="shared" si="9"/>
        <v>1.5E-3</v>
      </c>
    </row>
    <row r="58" spans="1:34" x14ac:dyDescent="0.25">
      <c r="A58" s="15">
        <v>47</v>
      </c>
      <c r="B58" s="16" t="s">
        <v>14</v>
      </c>
      <c r="C58" s="17" t="s">
        <v>12</v>
      </c>
      <c r="D58" s="38"/>
      <c r="E58" s="144"/>
      <c r="F58" s="436">
        <v>2E-3</v>
      </c>
      <c r="G58" s="144"/>
      <c r="H58" s="35"/>
      <c r="I58" s="38"/>
      <c r="J58" s="38">
        <f t="shared" si="0"/>
        <v>0</v>
      </c>
      <c r="K58" s="38">
        <f t="shared" si="1"/>
        <v>0</v>
      </c>
      <c r="L58" s="352">
        <f t="shared" si="2"/>
        <v>0</v>
      </c>
      <c r="M58" s="38"/>
      <c r="N58" s="144"/>
      <c r="O58" s="436">
        <v>2E-3</v>
      </c>
      <c r="P58" s="144"/>
      <c r="Q58" s="35"/>
      <c r="R58" s="38"/>
      <c r="S58" s="38"/>
      <c r="T58" s="38">
        <f t="shared" si="3"/>
        <v>0</v>
      </c>
      <c r="U58" s="38">
        <f t="shared" si="4"/>
        <v>0</v>
      </c>
      <c r="V58" s="166">
        <f t="shared" si="5"/>
        <v>0</v>
      </c>
      <c r="W58" s="38"/>
      <c r="X58" s="35"/>
      <c r="Y58" s="206">
        <f t="shared" si="6"/>
        <v>0</v>
      </c>
      <c r="Z58" s="38"/>
      <c r="AA58" s="38"/>
      <c r="AB58" s="38"/>
      <c r="AC58" s="370">
        <f t="shared" si="7"/>
        <v>0</v>
      </c>
      <c r="AD58" s="197"/>
      <c r="AE58" s="160"/>
      <c r="AF58" s="38"/>
      <c r="AG58" s="168">
        <f t="shared" si="8"/>
        <v>0</v>
      </c>
      <c r="AH58" s="171">
        <f t="shared" si="9"/>
        <v>0</v>
      </c>
    </row>
    <row r="59" spans="1:34" ht="15" customHeight="1" x14ac:dyDescent="0.25">
      <c r="A59" s="15">
        <v>48</v>
      </c>
      <c r="B59" s="22" t="s">
        <v>191</v>
      </c>
      <c r="C59" s="17" t="s">
        <v>12</v>
      </c>
      <c r="D59" s="38"/>
      <c r="E59" s="144"/>
      <c r="F59" s="144"/>
      <c r="G59" s="144"/>
      <c r="H59" s="35"/>
      <c r="I59" s="38"/>
      <c r="J59" s="38">
        <f t="shared" si="0"/>
        <v>0</v>
      </c>
      <c r="K59" s="38">
        <f t="shared" si="1"/>
        <v>0</v>
      </c>
      <c r="L59" s="352">
        <f t="shared" si="2"/>
        <v>0</v>
      </c>
      <c r="M59" s="38"/>
      <c r="N59" s="144"/>
      <c r="O59" s="144"/>
      <c r="P59" s="144"/>
      <c r="Q59" s="35"/>
      <c r="R59" s="38"/>
      <c r="S59" s="38"/>
      <c r="T59" s="38">
        <f t="shared" si="3"/>
        <v>0</v>
      </c>
      <c r="U59" s="38">
        <f t="shared" si="4"/>
        <v>0</v>
      </c>
      <c r="V59" s="166">
        <f t="shared" si="5"/>
        <v>0</v>
      </c>
      <c r="W59" s="38"/>
      <c r="X59" s="35"/>
      <c r="Y59" s="206">
        <f t="shared" si="6"/>
        <v>0</v>
      </c>
      <c r="Z59" s="38"/>
      <c r="AA59" s="38"/>
      <c r="AB59" s="38"/>
      <c r="AC59" s="370">
        <f t="shared" si="7"/>
        <v>0</v>
      </c>
      <c r="AD59" s="197"/>
      <c r="AE59" s="160"/>
      <c r="AF59" s="38"/>
      <c r="AG59" s="168">
        <f t="shared" si="8"/>
        <v>0</v>
      </c>
      <c r="AH59" s="171">
        <f t="shared" si="9"/>
        <v>0</v>
      </c>
    </row>
    <row r="60" spans="1:34" ht="15" customHeight="1" x14ac:dyDescent="0.25">
      <c r="A60" s="15">
        <v>49</v>
      </c>
      <c r="B60" s="22" t="s">
        <v>192</v>
      </c>
      <c r="C60" s="17" t="s">
        <v>12</v>
      </c>
      <c r="D60" s="38"/>
      <c r="E60" s="144"/>
      <c r="F60" s="144"/>
      <c r="G60" s="144"/>
      <c r="H60" s="35"/>
      <c r="I60" s="38"/>
      <c r="J60" s="38">
        <f t="shared" si="0"/>
        <v>0</v>
      </c>
      <c r="K60" s="38">
        <f t="shared" si="1"/>
        <v>0</v>
      </c>
      <c r="L60" s="352">
        <f t="shared" si="2"/>
        <v>0</v>
      </c>
      <c r="M60" s="38"/>
      <c r="N60" s="144"/>
      <c r="O60" s="144"/>
      <c r="P60" s="144"/>
      <c r="Q60" s="35"/>
      <c r="R60" s="38"/>
      <c r="S60" s="38"/>
      <c r="T60" s="38">
        <f t="shared" si="3"/>
        <v>0</v>
      </c>
      <c r="U60" s="38">
        <f t="shared" si="4"/>
        <v>0</v>
      </c>
      <c r="V60" s="166">
        <f t="shared" si="5"/>
        <v>0</v>
      </c>
      <c r="W60" s="38"/>
      <c r="X60" s="35"/>
      <c r="Y60" s="206">
        <f t="shared" si="6"/>
        <v>0</v>
      </c>
      <c r="Z60" s="38"/>
      <c r="AA60" s="38"/>
      <c r="AB60" s="38"/>
      <c r="AC60" s="370">
        <f t="shared" si="7"/>
        <v>0</v>
      </c>
      <c r="AD60" s="197"/>
      <c r="AE60" s="160"/>
      <c r="AF60" s="38"/>
      <c r="AG60" s="168">
        <f t="shared" si="8"/>
        <v>0</v>
      </c>
      <c r="AH60" s="171">
        <f t="shared" si="9"/>
        <v>0</v>
      </c>
    </row>
    <row r="61" spans="1:34" ht="15" customHeight="1" x14ac:dyDescent="0.25">
      <c r="A61" s="15"/>
      <c r="B61" s="64" t="s">
        <v>51</v>
      </c>
      <c r="C61" s="7"/>
      <c r="D61" s="38"/>
      <c r="E61" s="144"/>
      <c r="F61" s="144"/>
      <c r="G61" s="144"/>
      <c r="H61" s="35"/>
      <c r="I61" s="38"/>
      <c r="J61" s="38">
        <f t="shared" si="0"/>
        <v>0</v>
      </c>
      <c r="K61" s="38">
        <f t="shared" si="1"/>
        <v>0</v>
      </c>
      <c r="L61" s="352">
        <f t="shared" si="2"/>
        <v>0</v>
      </c>
      <c r="M61" s="38"/>
      <c r="N61" s="144"/>
      <c r="O61" s="144"/>
      <c r="P61" s="144"/>
      <c r="Q61" s="35"/>
      <c r="R61" s="38"/>
      <c r="S61" s="38"/>
      <c r="T61" s="38">
        <f t="shared" si="3"/>
        <v>0</v>
      </c>
      <c r="U61" s="38">
        <f t="shared" si="4"/>
        <v>0</v>
      </c>
      <c r="V61" s="166">
        <f t="shared" si="5"/>
        <v>0</v>
      </c>
      <c r="W61" s="38"/>
      <c r="X61" s="35"/>
      <c r="Y61" s="206">
        <f t="shared" si="6"/>
        <v>0</v>
      </c>
      <c r="Z61" s="38"/>
      <c r="AA61" s="38"/>
      <c r="AB61" s="38"/>
      <c r="AC61" s="370">
        <f t="shared" si="7"/>
        <v>0</v>
      </c>
      <c r="AD61" s="197"/>
      <c r="AE61" s="160"/>
      <c r="AF61" s="38"/>
      <c r="AG61" s="168">
        <f t="shared" si="8"/>
        <v>0</v>
      </c>
      <c r="AH61" s="171">
        <f t="shared" si="9"/>
        <v>0</v>
      </c>
    </row>
    <row r="62" spans="1:34" ht="15" customHeight="1" x14ac:dyDescent="0.25">
      <c r="A62" s="15">
        <v>50</v>
      </c>
      <c r="B62" s="19" t="s">
        <v>52</v>
      </c>
      <c r="C62" s="20" t="s">
        <v>12</v>
      </c>
      <c r="D62" s="38"/>
      <c r="E62" s="144"/>
      <c r="F62" s="144"/>
      <c r="G62" s="144"/>
      <c r="H62" s="35"/>
      <c r="I62" s="38"/>
      <c r="J62" s="38">
        <f t="shared" si="0"/>
        <v>0</v>
      </c>
      <c r="K62" s="38">
        <f t="shared" si="1"/>
        <v>0</v>
      </c>
      <c r="L62" s="352">
        <f t="shared" si="2"/>
        <v>0</v>
      </c>
      <c r="M62" s="38"/>
      <c r="N62" s="144"/>
      <c r="O62" s="144"/>
      <c r="P62" s="144"/>
      <c r="Q62" s="35"/>
      <c r="R62" s="38"/>
      <c r="S62" s="38"/>
      <c r="T62" s="38">
        <f t="shared" si="3"/>
        <v>0</v>
      </c>
      <c r="U62" s="38">
        <f t="shared" si="4"/>
        <v>0</v>
      </c>
      <c r="V62" s="166">
        <f t="shared" si="5"/>
        <v>0</v>
      </c>
      <c r="W62" s="38"/>
      <c r="X62" s="35"/>
      <c r="Y62" s="206">
        <f t="shared" si="6"/>
        <v>0</v>
      </c>
      <c r="Z62" s="38"/>
      <c r="AA62" s="38"/>
      <c r="AB62" s="38"/>
      <c r="AC62" s="370">
        <f t="shared" si="7"/>
        <v>0</v>
      </c>
      <c r="AD62" s="197"/>
      <c r="AE62" s="160"/>
      <c r="AF62" s="38"/>
      <c r="AG62" s="168">
        <f t="shared" si="8"/>
        <v>0</v>
      </c>
      <c r="AH62" s="171">
        <f t="shared" si="9"/>
        <v>0</v>
      </c>
    </row>
    <row r="63" spans="1:34" ht="15" customHeight="1" x14ac:dyDescent="0.25">
      <c r="A63" s="15">
        <v>51</v>
      </c>
      <c r="B63" s="19" t="s">
        <v>193</v>
      </c>
      <c r="C63" s="20" t="s">
        <v>12</v>
      </c>
      <c r="D63" s="38"/>
      <c r="E63" s="144"/>
      <c r="F63" s="144"/>
      <c r="G63" s="144"/>
      <c r="H63" s="35"/>
      <c r="I63" s="38"/>
      <c r="J63" s="38">
        <f t="shared" si="0"/>
        <v>0</v>
      </c>
      <c r="K63" s="38">
        <f t="shared" si="1"/>
        <v>0</v>
      </c>
      <c r="L63" s="352">
        <f t="shared" si="2"/>
        <v>0</v>
      </c>
      <c r="M63" s="38"/>
      <c r="N63" s="144"/>
      <c r="O63" s="144"/>
      <c r="P63" s="144"/>
      <c r="Q63" s="35"/>
      <c r="R63" s="38"/>
      <c r="S63" s="38"/>
      <c r="T63" s="38">
        <f t="shared" si="3"/>
        <v>0</v>
      </c>
      <c r="U63" s="38">
        <f t="shared" si="4"/>
        <v>0</v>
      </c>
      <c r="V63" s="166">
        <f t="shared" si="5"/>
        <v>0</v>
      </c>
      <c r="W63" s="38"/>
      <c r="X63" s="35"/>
      <c r="Y63" s="206">
        <f t="shared" si="6"/>
        <v>0</v>
      </c>
      <c r="Z63" s="38"/>
      <c r="AA63" s="38"/>
      <c r="AB63" s="38"/>
      <c r="AC63" s="370">
        <f t="shared" si="7"/>
        <v>0</v>
      </c>
      <c r="AD63" s="197"/>
      <c r="AE63" s="160"/>
      <c r="AF63" s="38"/>
      <c r="AG63" s="168">
        <f t="shared" si="8"/>
        <v>0</v>
      </c>
      <c r="AH63" s="171">
        <f t="shared" si="9"/>
        <v>0</v>
      </c>
    </row>
    <row r="64" spans="1:34" ht="15" customHeight="1" x14ac:dyDescent="0.25">
      <c r="A64" s="15">
        <v>52</v>
      </c>
      <c r="B64" s="19" t="s">
        <v>102</v>
      </c>
      <c r="C64" s="20" t="s">
        <v>12</v>
      </c>
      <c r="D64" s="38"/>
      <c r="E64" s="144"/>
      <c r="F64" s="144"/>
      <c r="G64" s="144"/>
      <c r="H64" s="35"/>
      <c r="I64" s="38"/>
      <c r="J64" s="38">
        <f t="shared" si="0"/>
        <v>0</v>
      </c>
      <c r="K64" s="38">
        <f t="shared" si="1"/>
        <v>0</v>
      </c>
      <c r="L64" s="352">
        <f t="shared" si="2"/>
        <v>0</v>
      </c>
      <c r="M64" s="38"/>
      <c r="N64" s="144"/>
      <c r="O64" s="144"/>
      <c r="P64" s="144"/>
      <c r="Q64" s="35"/>
      <c r="R64" s="38"/>
      <c r="S64" s="38"/>
      <c r="T64" s="38">
        <f t="shared" si="3"/>
        <v>0</v>
      </c>
      <c r="U64" s="38">
        <f t="shared" si="4"/>
        <v>0</v>
      </c>
      <c r="V64" s="166">
        <f t="shared" si="5"/>
        <v>0</v>
      </c>
      <c r="W64" s="38"/>
      <c r="X64" s="35"/>
      <c r="Y64" s="206">
        <f t="shared" si="6"/>
        <v>0</v>
      </c>
      <c r="Z64" s="38"/>
      <c r="AA64" s="38"/>
      <c r="AB64" s="38"/>
      <c r="AC64" s="370">
        <f t="shared" si="7"/>
        <v>0</v>
      </c>
      <c r="AD64" s="197"/>
      <c r="AE64" s="160"/>
      <c r="AF64" s="38"/>
      <c r="AG64" s="168">
        <f t="shared" si="8"/>
        <v>0</v>
      </c>
      <c r="AH64" s="171">
        <f t="shared" si="9"/>
        <v>0</v>
      </c>
    </row>
    <row r="65" spans="1:34" ht="15" customHeight="1" x14ac:dyDescent="0.25">
      <c r="A65" s="15">
        <v>53</v>
      </c>
      <c r="B65" s="19" t="s">
        <v>194</v>
      </c>
      <c r="C65" s="20" t="s">
        <v>12</v>
      </c>
      <c r="D65" s="38"/>
      <c r="E65" s="144"/>
      <c r="F65" s="144"/>
      <c r="G65" s="144"/>
      <c r="H65" s="35"/>
      <c r="I65" s="38"/>
      <c r="J65" s="38">
        <f t="shared" si="0"/>
        <v>0</v>
      </c>
      <c r="K65" s="38">
        <f t="shared" si="1"/>
        <v>0</v>
      </c>
      <c r="L65" s="352">
        <f t="shared" si="2"/>
        <v>0</v>
      </c>
      <c r="M65" s="38"/>
      <c r="N65" s="144"/>
      <c r="O65" s="144"/>
      <c r="P65" s="144"/>
      <c r="Q65" s="35"/>
      <c r="R65" s="38"/>
      <c r="S65" s="38"/>
      <c r="T65" s="38">
        <f t="shared" si="3"/>
        <v>0</v>
      </c>
      <c r="U65" s="38">
        <f t="shared" si="4"/>
        <v>0</v>
      </c>
      <c r="V65" s="166">
        <f t="shared" si="5"/>
        <v>0</v>
      </c>
      <c r="W65" s="38"/>
      <c r="X65" s="35"/>
      <c r="Y65" s="206">
        <f t="shared" si="6"/>
        <v>0</v>
      </c>
      <c r="Z65" s="38"/>
      <c r="AA65" s="38"/>
      <c r="AB65" s="38"/>
      <c r="AC65" s="370">
        <f t="shared" si="7"/>
        <v>0</v>
      </c>
      <c r="AD65" s="197"/>
      <c r="AE65" s="160"/>
      <c r="AF65" s="38"/>
      <c r="AG65" s="168">
        <f t="shared" si="8"/>
        <v>0</v>
      </c>
      <c r="AH65" s="171">
        <f t="shared" si="9"/>
        <v>0</v>
      </c>
    </row>
    <row r="66" spans="1:34" ht="15" customHeight="1" x14ac:dyDescent="0.25">
      <c r="A66" s="15">
        <v>54</v>
      </c>
      <c r="B66" s="16" t="s">
        <v>92</v>
      </c>
      <c r="C66" s="25" t="s">
        <v>12</v>
      </c>
      <c r="D66" s="38"/>
      <c r="E66" s="144"/>
      <c r="F66" s="144"/>
      <c r="G66" s="144"/>
      <c r="H66" s="35"/>
      <c r="I66" s="38"/>
      <c r="J66" s="38">
        <f t="shared" si="0"/>
        <v>0</v>
      </c>
      <c r="K66" s="38">
        <f t="shared" si="1"/>
        <v>0</v>
      </c>
      <c r="L66" s="352">
        <f t="shared" si="2"/>
        <v>0</v>
      </c>
      <c r="M66" s="38"/>
      <c r="N66" s="144"/>
      <c r="O66" s="144"/>
      <c r="P66" s="144"/>
      <c r="Q66" s="35"/>
      <c r="R66" s="38"/>
      <c r="S66" s="38"/>
      <c r="T66" s="38">
        <f t="shared" si="3"/>
        <v>0</v>
      </c>
      <c r="U66" s="38">
        <f t="shared" si="4"/>
        <v>0</v>
      </c>
      <c r="V66" s="166">
        <f t="shared" si="5"/>
        <v>0</v>
      </c>
      <c r="W66" s="38"/>
      <c r="X66" s="35"/>
      <c r="Y66" s="206">
        <f t="shared" si="6"/>
        <v>0</v>
      </c>
      <c r="Z66" s="38"/>
      <c r="AA66" s="38"/>
      <c r="AB66" s="38"/>
      <c r="AC66" s="370">
        <f t="shared" si="7"/>
        <v>0</v>
      </c>
      <c r="AD66" s="197"/>
      <c r="AE66" s="160"/>
      <c r="AF66" s="38"/>
      <c r="AG66" s="168">
        <f t="shared" si="8"/>
        <v>0</v>
      </c>
      <c r="AH66" s="171">
        <f t="shared" si="9"/>
        <v>0</v>
      </c>
    </row>
    <row r="67" spans="1:34" ht="15" customHeight="1" x14ac:dyDescent="0.25">
      <c r="A67" s="15">
        <v>55</v>
      </c>
      <c r="B67" s="47" t="s">
        <v>121</v>
      </c>
      <c r="C67" s="25" t="s">
        <v>12</v>
      </c>
      <c r="D67" s="38"/>
      <c r="E67" s="144"/>
      <c r="F67" s="144"/>
      <c r="G67" s="144"/>
      <c r="H67" s="35"/>
      <c r="I67" s="38"/>
      <c r="J67" s="38">
        <f t="shared" si="0"/>
        <v>0</v>
      </c>
      <c r="K67" s="38">
        <f t="shared" si="1"/>
        <v>0</v>
      </c>
      <c r="L67" s="352">
        <f t="shared" si="2"/>
        <v>0</v>
      </c>
      <c r="M67" s="38"/>
      <c r="N67" s="144"/>
      <c r="O67" s="144"/>
      <c r="P67" s="144"/>
      <c r="Q67" s="35"/>
      <c r="R67" s="38"/>
      <c r="S67" s="38"/>
      <c r="T67" s="38">
        <f t="shared" si="3"/>
        <v>0</v>
      </c>
      <c r="U67" s="38">
        <f t="shared" si="4"/>
        <v>0</v>
      </c>
      <c r="V67" s="166">
        <f t="shared" si="5"/>
        <v>0</v>
      </c>
      <c r="W67" s="38"/>
      <c r="X67" s="35"/>
      <c r="Y67" s="206">
        <f t="shared" si="6"/>
        <v>0</v>
      </c>
      <c r="Z67" s="38"/>
      <c r="AA67" s="38"/>
      <c r="AB67" s="38"/>
      <c r="AC67" s="370">
        <f t="shared" si="7"/>
        <v>0</v>
      </c>
      <c r="AD67" s="197"/>
      <c r="AE67" s="160"/>
      <c r="AF67" s="38"/>
      <c r="AG67" s="168">
        <f t="shared" si="8"/>
        <v>0</v>
      </c>
      <c r="AH67" s="171">
        <f t="shared" si="9"/>
        <v>0</v>
      </c>
    </row>
    <row r="68" spans="1:34" ht="15" customHeight="1" x14ac:dyDescent="0.25">
      <c r="A68" s="15">
        <v>56</v>
      </c>
      <c r="B68" s="19" t="s">
        <v>53</v>
      </c>
      <c r="C68" s="20" t="s">
        <v>12</v>
      </c>
      <c r="D68" s="38"/>
      <c r="E68" s="144"/>
      <c r="F68" s="144"/>
      <c r="G68" s="144"/>
      <c r="H68" s="35"/>
      <c r="I68" s="38"/>
      <c r="J68" s="38">
        <f t="shared" si="0"/>
        <v>0</v>
      </c>
      <c r="K68" s="38">
        <f t="shared" si="1"/>
        <v>0</v>
      </c>
      <c r="L68" s="352">
        <f t="shared" si="2"/>
        <v>0</v>
      </c>
      <c r="M68" s="38"/>
      <c r="N68" s="144"/>
      <c r="O68" s="144"/>
      <c r="P68" s="144"/>
      <c r="Q68" s="35"/>
      <c r="R68" s="38"/>
      <c r="S68" s="38"/>
      <c r="T68" s="38">
        <f t="shared" si="3"/>
        <v>0</v>
      </c>
      <c r="U68" s="38">
        <f t="shared" si="4"/>
        <v>0</v>
      </c>
      <c r="V68" s="166">
        <f t="shared" si="5"/>
        <v>0</v>
      </c>
      <c r="W68" s="38"/>
      <c r="X68" s="35"/>
      <c r="Y68" s="206">
        <f t="shared" si="6"/>
        <v>0</v>
      </c>
      <c r="Z68" s="38"/>
      <c r="AA68" s="38"/>
      <c r="AB68" s="38"/>
      <c r="AC68" s="370">
        <f t="shared" si="7"/>
        <v>0</v>
      </c>
      <c r="AD68" s="197"/>
      <c r="AE68" s="160"/>
      <c r="AF68" s="38"/>
      <c r="AG68" s="168">
        <f t="shared" si="8"/>
        <v>0</v>
      </c>
      <c r="AH68" s="171">
        <f t="shared" si="9"/>
        <v>0</v>
      </c>
    </row>
    <row r="69" spans="1:34" x14ac:dyDescent="0.25">
      <c r="A69" s="15">
        <v>57</v>
      </c>
      <c r="B69" s="16" t="s">
        <v>54</v>
      </c>
      <c r="C69" s="17" t="s">
        <v>12</v>
      </c>
      <c r="D69" s="38"/>
      <c r="E69" s="144"/>
      <c r="F69" s="144"/>
      <c r="G69" s="144"/>
      <c r="H69" s="35"/>
      <c r="I69" s="38"/>
      <c r="J69" s="38">
        <f t="shared" si="0"/>
        <v>0</v>
      </c>
      <c r="K69" s="38">
        <f t="shared" si="1"/>
        <v>0</v>
      </c>
      <c r="L69" s="352">
        <f t="shared" si="2"/>
        <v>0</v>
      </c>
      <c r="M69" s="38"/>
      <c r="N69" s="144"/>
      <c r="O69" s="144"/>
      <c r="P69" s="144"/>
      <c r="Q69" s="35"/>
      <c r="R69" s="38"/>
      <c r="S69" s="38"/>
      <c r="T69" s="38">
        <f t="shared" si="3"/>
        <v>0</v>
      </c>
      <c r="U69" s="38">
        <f t="shared" si="4"/>
        <v>0</v>
      </c>
      <c r="V69" s="166">
        <f t="shared" si="5"/>
        <v>0</v>
      </c>
      <c r="W69" s="38"/>
      <c r="X69" s="35"/>
      <c r="Y69" s="206">
        <f t="shared" si="6"/>
        <v>0</v>
      </c>
      <c r="Z69" s="38"/>
      <c r="AA69" s="38"/>
      <c r="AB69" s="38"/>
      <c r="AC69" s="370">
        <f t="shared" si="7"/>
        <v>0</v>
      </c>
      <c r="AD69" s="197"/>
      <c r="AE69" s="160"/>
      <c r="AF69" s="38"/>
      <c r="AG69" s="168">
        <f t="shared" si="8"/>
        <v>0</v>
      </c>
      <c r="AH69" s="171">
        <f t="shared" si="9"/>
        <v>0</v>
      </c>
    </row>
    <row r="70" spans="1:34" ht="15" customHeight="1" x14ac:dyDescent="0.25">
      <c r="A70" s="15">
        <v>58</v>
      </c>
      <c r="B70" s="16" t="s">
        <v>55</v>
      </c>
      <c r="C70" s="17" t="s">
        <v>12</v>
      </c>
      <c r="D70" s="38"/>
      <c r="E70" s="144"/>
      <c r="F70" s="144"/>
      <c r="G70" s="144"/>
      <c r="H70" s="35"/>
      <c r="I70" s="38"/>
      <c r="J70" s="38">
        <f t="shared" si="0"/>
        <v>0</v>
      </c>
      <c r="K70" s="38">
        <f t="shared" si="1"/>
        <v>0</v>
      </c>
      <c r="L70" s="352">
        <f t="shared" si="2"/>
        <v>0</v>
      </c>
      <c r="M70" s="38"/>
      <c r="N70" s="144"/>
      <c r="O70" s="144"/>
      <c r="P70" s="144"/>
      <c r="Q70" s="35"/>
      <c r="R70" s="38"/>
      <c r="S70" s="38"/>
      <c r="T70" s="38">
        <f t="shared" si="3"/>
        <v>0</v>
      </c>
      <c r="U70" s="38">
        <f t="shared" si="4"/>
        <v>0</v>
      </c>
      <c r="V70" s="166">
        <f t="shared" si="5"/>
        <v>0</v>
      </c>
      <c r="W70" s="38"/>
      <c r="X70" s="35"/>
      <c r="Y70" s="206">
        <f t="shared" si="6"/>
        <v>0</v>
      </c>
      <c r="Z70" s="38"/>
      <c r="AA70" s="38"/>
      <c r="AB70" s="38"/>
      <c r="AC70" s="370">
        <f t="shared" si="7"/>
        <v>0</v>
      </c>
      <c r="AD70" s="197"/>
      <c r="AE70" s="160"/>
      <c r="AF70" s="38"/>
      <c r="AG70" s="168">
        <f t="shared" si="8"/>
        <v>0</v>
      </c>
      <c r="AH70" s="171">
        <f t="shared" si="9"/>
        <v>0</v>
      </c>
    </row>
    <row r="71" spans="1:34" x14ac:dyDescent="0.25">
      <c r="A71" s="15">
        <v>59</v>
      </c>
      <c r="B71" s="16" t="s">
        <v>56</v>
      </c>
      <c r="C71" s="17" t="s">
        <v>12</v>
      </c>
      <c r="D71" s="38"/>
      <c r="E71" s="144"/>
      <c r="F71" s="144"/>
      <c r="G71" s="144"/>
      <c r="H71" s="35"/>
      <c r="I71" s="38"/>
      <c r="J71" s="38">
        <f t="shared" si="0"/>
        <v>0</v>
      </c>
      <c r="K71" s="38">
        <f t="shared" si="1"/>
        <v>0</v>
      </c>
      <c r="L71" s="352">
        <f t="shared" si="2"/>
        <v>0</v>
      </c>
      <c r="M71" s="38"/>
      <c r="N71" s="144"/>
      <c r="O71" s="144"/>
      <c r="P71" s="144"/>
      <c r="Q71" s="35"/>
      <c r="R71" s="38"/>
      <c r="S71" s="38"/>
      <c r="T71" s="38">
        <f t="shared" si="3"/>
        <v>0</v>
      </c>
      <c r="U71" s="38">
        <f t="shared" si="4"/>
        <v>0</v>
      </c>
      <c r="V71" s="166">
        <f t="shared" si="5"/>
        <v>0</v>
      </c>
      <c r="W71" s="38"/>
      <c r="X71" s="35"/>
      <c r="Y71" s="206">
        <f t="shared" si="6"/>
        <v>0</v>
      </c>
      <c r="Z71" s="38"/>
      <c r="AA71" s="38"/>
      <c r="AB71" s="38"/>
      <c r="AC71" s="370">
        <f t="shared" si="7"/>
        <v>0</v>
      </c>
      <c r="AD71" s="197"/>
      <c r="AE71" s="160"/>
      <c r="AF71" s="38"/>
      <c r="AG71" s="168">
        <f t="shared" si="8"/>
        <v>0</v>
      </c>
      <c r="AH71" s="171">
        <f t="shared" si="9"/>
        <v>0</v>
      </c>
    </row>
    <row r="72" spans="1:34" ht="15" customHeight="1" x14ac:dyDescent="0.25">
      <c r="A72" s="15">
        <v>60</v>
      </c>
      <c r="B72" s="47" t="s">
        <v>109</v>
      </c>
      <c r="C72" s="55" t="s">
        <v>12</v>
      </c>
      <c r="D72" s="38"/>
      <c r="E72" s="144"/>
      <c r="F72" s="144"/>
      <c r="G72" s="144"/>
      <c r="H72" s="35"/>
      <c r="I72" s="38"/>
      <c r="J72" s="38">
        <f t="shared" ref="J72:J135" si="10">(I72+H72+G72+E72+D72)*$J$5</f>
        <v>0</v>
      </c>
      <c r="K72" s="38">
        <f t="shared" ref="K72:K135" si="11">(I72+H72+G72+F72+D72)*$K$5</f>
        <v>0</v>
      </c>
      <c r="L72" s="352">
        <f t="shared" ref="L72:L135" si="12">K72+J72</f>
        <v>0</v>
      </c>
      <c r="M72" s="38"/>
      <c r="N72" s="144"/>
      <c r="O72" s="144"/>
      <c r="P72" s="144"/>
      <c r="Q72" s="35"/>
      <c r="R72" s="38"/>
      <c r="S72" s="38"/>
      <c r="T72" s="38">
        <f t="shared" ref="T72:T135" si="13">(M72+N72+P72+Q72+R72)*$T$5</f>
        <v>0</v>
      </c>
      <c r="U72" s="38">
        <f t="shared" ref="U72:U135" si="14">(M72+O72+P72+Q72+R72)*$U$5</f>
        <v>0</v>
      </c>
      <c r="V72" s="166">
        <f t="shared" ref="V72:V135" si="15">T72+U72</f>
        <v>0</v>
      </c>
      <c r="W72" s="38"/>
      <c r="X72" s="35"/>
      <c r="Y72" s="206">
        <f t="shared" ref="Y72:Y135" si="16">(W72+X72)*$Y$5</f>
        <v>0</v>
      </c>
      <c r="Z72" s="38"/>
      <c r="AA72" s="38"/>
      <c r="AB72" s="38"/>
      <c r="AC72" s="370">
        <f t="shared" ref="AC72:AC135" si="17">(Z72+AA72+AB72)*$AC$5</f>
        <v>0</v>
      </c>
      <c r="AD72" s="197"/>
      <c r="AE72" s="160"/>
      <c r="AF72" s="38"/>
      <c r="AG72" s="168">
        <f t="shared" ref="AG72:AG135" si="18">(AD72+AE72+AF72)*$AG$5</f>
        <v>0</v>
      </c>
      <c r="AH72" s="171">
        <f t="shared" ref="AH72:AH135" si="19">L72+V72+Y72+AC72+AG72</f>
        <v>0</v>
      </c>
    </row>
    <row r="73" spans="1:34" ht="15" customHeight="1" x14ac:dyDescent="0.25">
      <c r="A73" s="15"/>
      <c r="B73" s="269" t="s">
        <v>198</v>
      </c>
      <c r="C73" s="7"/>
      <c r="D73" s="38"/>
      <c r="E73" s="144"/>
      <c r="F73" s="144"/>
      <c r="G73" s="144"/>
      <c r="H73" s="35"/>
      <c r="I73" s="38"/>
      <c r="J73" s="38">
        <f t="shared" si="10"/>
        <v>0</v>
      </c>
      <c r="K73" s="38">
        <f t="shared" si="11"/>
        <v>0</v>
      </c>
      <c r="L73" s="352">
        <f t="shared" si="12"/>
        <v>0</v>
      </c>
      <c r="M73" s="38"/>
      <c r="N73" s="144"/>
      <c r="O73" s="144"/>
      <c r="P73" s="144"/>
      <c r="Q73" s="35"/>
      <c r="R73" s="38"/>
      <c r="S73" s="38"/>
      <c r="T73" s="38">
        <f t="shared" si="13"/>
        <v>0</v>
      </c>
      <c r="U73" s="38">
        <f t="shared" si="14"/>
        <v>0</v>
      </c>
      <c r="V73" s="166">
        <f t="shared" si="15"/>
        <v>0</v>
      </c>
      <c r="W73" s="38"/>
      <c r="X73" s="35"/>
      <c r="Y73" s="206">
        <f t="shared" si="16"/>
        <v>0</v>
      </c>
      <c r="Z73" s="38"/>
      <c r="AA73" s="38"/>
      <c r="AB73" s="38"/>
      <c r="AC73" s="370">
        <f t="shared" si="17"/>
        <v>0</v>
      </c>
      <c r="AD73" s="197"/>
      <c r="AE73" s="160"/>
      <c r="AF73" s="38"/>
      <c r="AG73" s="168">
        <f t="shared" si="18"/>
        <v>0</v>
      </c>
      <c r="AH73" s="171">
        <f t="shared" si="19"/>
        <v>0</v>
      </c>
    </row>
    <row r="74" spans="1:34" x14ac:dyDescent="0.25">
      <c r="A74" s="15">
        <v>61</v>
      </c>
      <c r="B74" s="16" t="s">
        <v>57</v>
      </c>
      <c r="C74" s="17" t="s">
        <v>12</v>
      </c>
      <c r="D74" s="38"/>
      <c r="E74" s="144"/>
      <c r="F74" s="144"/>
      <c r="G74" s="144"/>
      <c r="H74" s="35">
        <v>5.0000000000000001E-4</v>
      </c>
      <c r="I74" s="38"/>
      <c r="J74" s="38">
        <f t="shared" si="10"/>
        <v>5.0000000000000001E-4</v>
      </c>
      <c r="K74" s="38">
        <f t="shared" si="11"/>
        <v>0</v>
      </c>
      <c r="L74" s="352">
        <f t="shared" si="12"/>
        <v>5.0000000000000001E-4</v>
      </c>
      <c r="M74" s="38"/>
      <c r="N74" s="144"/>
      <c r="O74" s="144"/>
      <c r="P74" s="144"/>
      <c r="Q74" s="35">
        <v>5.0000000000000001E-4</v>
      </c>
      <c r="R74" s="38"/>
      <c r="S74" s="38"/>
      <c r="T74" s="38">
        <f t="shared" si="13"/>
        <v>5.0000000000000001E-4</v>
      </c>
      <c r="U74" s="38">
        <f t="shared" si="14"/>
        <v>0</v>
      </c>
      <c r="V74" s="166">
        <f t="shared" si="15"/>
        <v>5.0000000000000001E-4</v>
      </c>
      <c r="W74" s="38"/>
      <c r="X74" s="217">
        <v>5.0000000000000001E-4</v>
      </c>
      <c r="Y74" s="206">
        <f t="shared" si="16"/>
        <v>5.0000000000000001E-4</v>
      </c>
      <c r="Z74" s="38"/>
      <c r="AA74" s="167">
        <v>1E-3</v>
      </c>
      <c r="AB74" s="38"/>
      <c r="AC74" s="370">
        <f t="shared" si="17"/>
        <v>0</v>
      </c>
      <c r="AD74" s="197"/>
      <c r="AE74" s="160"/>
      <c r="AF74" s="38"/>
      <c r="AG74" s="168">
        <f t="shared" si="18"/>
        <v>0</v>
      </c>
      <c r="AH74" s="171">
        <f t="shared" si="19"/>
        <v>1.5E-3</v>
      </c>
    </row>
    <row r="75" spans="1:34" ht="15" customHeight="1" x14ac:dyDescent="0.25">
      <c r="A75" s="15">
        <v>62</v>
      </c>
      <c r="B75" s="16" t="s">
        <v>58</v>
      </c>
      <c r="C75" s="17" t="s">
        <v>12</v>
      </c>
      <c r="D75" s="38"/>
      <c r="E75" s="144"/>
      <c r="F75" s="144"/>
      <c r="G75" s="144"/>
      <c r="H75" s="35"/>
      <c r="I75" s="38"/>
      <c r="J75" s="38">
        <f t="shared" si="10"/>
        <v>0</v>
      </c>
      <c r="K75" s="38">
        <f t="shared" si="11"/>
        <v>0</v>
      </c>
      <c r="L75" s="352">
        <f t="shared" si="12"/>
        <v>0</v>
      </c>
      <c r="M75" s="38"/>
      <c r="N75" s="144"/>
      <c r="O75" s="144"/>
      <c r="P75" s="144"/>
      <c r="Q75" s="35"/>
      <c r="R75" s="38"/>
      <c r="S75" s="38"/>
      <c r="T75" s="38">
        <f t="shared" si="13"/>
        <v>0</v>
      </c>
      <c r="U75" s="38">
        <f t="shared" si="14"/>
        <v>0</v>
      </c>
      <c r="V75" s="166">
        <f t="shared" si="15"/>
        <v>0</v>
      </c>
      <c r="W75" s="38"/>
      <c r="X75" s="35"/>
      <c r="Y75" s="206">
        <f t="shared" si="16"/>
        <v>0</v>
      </c>
      <c r="Z75" s="38"/>
      <c r="AA75" s="38"/>
      <c r="AB75" s="38"/>
      <c r="AC75" s="370">
        <f t="shared" si="17"/>
        <v>0</v>
      </c>
      <c r="AD75" s="197"/>
      <c r="AE75" s="160"/>
      <c r="AF75" s="38"/>
      <c r="AG75" s="168">
        <f t="shared" si="18"/>
        <v>0</v>
      </c>
      <c r="AH75" s="171">
        <f t="shared" si="19"/>
        <v>0</v>
      </c>
    </row>
    <row r="76" spans="1:34" x14ac:dyDescent="0.25">
      <c r="A76" s="15">
        <v>63</v>
      </c>
      <c r="B76" s="16" t="s">
        <v>59</v>
      </c>
      <c r="C76" s="17" t="s">
        <v>12</v>
      </c>
      <c r="D76" s="38"/>
      <c r="E76" s="144"/>
      <c r="F76" s="144"/>
      <c r="G76" s="144"/>
      <c r="H76" s="35"/>
      <c r="I76" s="38"/>
      <c r="J76" s="38">
        <f t="shared" si="10"/>
        <v>0</v>
      </c>
      <c r="K76" s="38">
        <f t="shared" si="11"/>
        <v>0</v>
      </c>
      <c r="L76" s="352">
        <f t="shared" si="12"/>
        <v>0</v>
      </c>
      <c r="M76" s="38"/>
      <c r="N76" s="144"/>
      <c r="O76" s="144"/>
      <c r="P76" s="144"/>
      <c r="Q76" s="35"/>
      <c r="R76" s="38"/>
      <c r="S76" s="38"/>
      <c r="T76" s="38">
        <f t="shared" si="13"/>
        <v>0</v>
      </c>
      <c r="U76" s="38">
        <f t="shared" si="14"/>
        <v>0</v>
      </c>
      <c r="V76" s="166">
        <f t="shared" si="15"/>
        <v>0</v>
      </c>
      <c r="W76" s="38"/>
      <c r="X76" s="35"/>
      <c r="Y76" s="206">
        <f t="shared" si="16"/>
        <v>0</v>
      </c>
      <c r="Z76" s="38"/>
      <c r="AA76" s="38"/>
      <c r="AB76" s="38"/>
      <c r="AC76" s="370">
        <f t="shared" si="17"/>
        <v>0</v>
      </c>
      <c r="AD76" s="197"/>
      <c r="AE76" s="220">
        <f>24/1000</f>
        <v>2.4E-2</v>
      </c>
      <c r="AF76" s="38"/>
      <c r="AG76" s="168">
        <f t="shared" si="18"/>
        <v>2.4E-2</v>
      </c>
      <c r="AH76" s="171">
        <f t="shared" si="19"/>
        <v>2.4E-2</v>
      </c>
    </row>
    <row r="77" spans="1:34" ht="15" customHeight="1" x14ac:dyDescent="0.25">
      <c r="A77" s="15">
        <v>64</v>
      </c>
      <c r="B77" s="16" t="s">
        <v>60</v>
      </c>
      <c r="C77" s="17" t="s">
        <v>12</v>
      </c>
      <c r="D77" s="38"/>
      <c r="E77" s="144"/>
      <c r="F77" s="144"/>
      <c r="G77" s="144"/>
      <c r="H77" s="35"/>
      <c r="I77" s="38"/>
      <c r="J77" s="38">
        <f t="shared" si="10"/>
        <v>0</v>
      </c>
      <c r="K77" s="38">
        <f t="shared" si="11"/>
        <v>0</v>
      </c>
      <c r="L77" s="352">
        <f t="shared" si="12"/>
        <v>0</v>
      </c>
      <c r="M77" s="38"/>
      <c r="N77" s="144"/>
      <c r="O77" s="144"/>
      <c r="P77" s="144"/>
      <c r="Q77" s="35"/>
      <c r="R77" s="38"/>
      <c r="S77" s="38"/>
      <c r="T77" s="38">
        <f t="shared" si="13"/>
        <v>0</v>
      </c>
      <c r="U77" s="38">
        <f t="shared" si="14"/>
        <v>0</v>
      </c>
      <c r="V77" s="166">
        <f t="shared" si="15"/>
        <v>0</v>
      </c>
      <c r="W77" s="38"/>
      <c r="X77" s="35"/>
      <c r="Y77" s="206">
        <f t="shared" si="16"/>
        <v>0</v>
      </c>
      <c r="Z77" s="38"/>
      <c r="AA77" s="38"/>
      <c r="AB77" s="38"/>
      <c r="AC77" s="370">
        <f t="shared" si="17"/>
        <v>0</v>
      </c>
      <c r="AD77" s="197"/>
      <c r="AE77" s="160"/>
      <c r="AF77" s="38"/>
      <c r="AG77" s="168">
        <f t="shared" si="18"/>
        <v>0</v>
      </c>
      <c r="AH77" s="171">
        <f t="shared" si="19"/>
        <v>0</v>
      </c>
    </row>
    <row r="78" spans="1:34" ht="15" customHeight="1" x14ac:dyDescent="0.25">
      <c r="A78" s="15">
        <v>65</v>
      </c>
      <c r="B78" s="16" t="s">
        <v>195</v>
      </c>
      <c r="C78" s="17" t="s">
        <v>12</v>
      </c>
      <c r="D78" s="38"/>
      <c r="E78" s="144"/>
      <c r="F78" s="144"/>
      <c r="G78" s="144"/>
      <c r="H78" s="35"/>
      <c r="I78" s="38"/>
      <c r="J78" s="38">
        <f t="shared" si="10"/>
        <v>0</v>
      </c>
      <c r="K78" s="38">
        <f t="shared" si="11"/>
        <v>0</v>
      </c>
      <c r="L78" s="352">
        <f t="shared" si="12"/>
        <v>0</v>
      </c>
      <c r="M78" s="38"/>
      <c r="N78" s="144"/>
      <c r="O78" s="144"/>
      <c r="P78" s="144"/>
      <c r="Q78" s="35"/>
      <c r="R78" s="38"/>
      <c r="S78" s="38"/>
      <c r="T78" s="38">
        <f t="shared" si="13"/>
        <v>0</v>
      </c>
      <c r="U78" s="38">
        <f t="shared" si="14"/>
        <v>0</v>
      </c>
      <c r="V78" s="166">
        <f t="shared" si="15"/>
        <v>0</v>
      </c>
      <c r="W78" s="38"/>
      <c r="X78" s="35"/>
      <c r="Y78" s="206">
        <f t="shared" si="16"/>
        <v>0</v>
      </c>
      <c r="Z78" s="38"/>
      <c r="AA78" s="38"/>
      <c r="AB78" s="38"/>
      <c r="AC78" s="370">
        <f t="shared" si="17"/>
        <v>0</v>
      </c>
      <c r="AD78" s="197"/>
      <c r="AE78" s="160"/>
      <c r="AF78" s="38"/>
      <c r="AG78" s="168">
        <f t="shared" si="18"/>
        <v>0</v>
      </c>
      <c r="AH78" s="171">
        <f t="shared" si="19"/>
        <v>0</v>
      </c>
    </row>
    <row r="79" spans="1:34" ht="15" customHeight="1" x14ac:dyDescent="0.25">
      <c r="A79" s="15"/>
      <c r="B79" s="269" t="s">
        <v>196</v>
      </c>
      <c r="C79" s="7"/>
      <c r="D79" s="38"/>
      <c r="E79" s="144"/>
      <c r="F79" s="144"/>
      <c r="G79" s="144"/>
      <c r="H79" s="35"/>
      <c r="I79" s="38"/>
      <c r="J79" s="38">
        <f t="shared" si="10"/>
        <v>0</v>
      </c>
      <c r="K79" s="38">
        <f t="shared" si="11"/>
        <v>0</v>
      </c>
      <c r="L79" s="352">
        <f t="shared" si="12"/>
        <v>0</v>
      </c>
      <c r="M79" s="38"/>
      <c r="N79" s="144"/>
      <c r="O79" s="144"/>
      <c r="P79" s="144"/>
      <c r="Q79" s="35"/>
      <c r="R79" s="38"/>
      <c r="S79" s="38"/>
      <c r="T79" s="38">
        <f t="shared" si="13"/>
        <v>0</v>
      </c>
      <c r="U79" s="38">
        <f t="shared" si="14"/>
        <v>0</v>
      </c>
      <c r="V79" s="166">
        <f t="shared" si="15"/>
        <v>0</v>
      </c>
      <c r="W79" s="38"/>
      <c r="X79" s="35"/>
      <c r="Y79" s="206">
        <f t="shared" si="16"/>
        <v>0</v>
      </c>
      <c r="Z79" s="38"/>
      <c r="AA79" s="38"/>
      <c r="AB79" s="38"/>
      <c r="AC79" s="370">
        <f t="shared" si="17"/>
        <v>0</v>
      </c>
      <c r="AD79" s="197"/>
      <c r="AE79" s="160"/>
      <c r="AF79" s="38"/>
      <c r="AG79" s="168">
        <f t="shared" si="18"/>
        <v>0</v>
      </c>
      <c r="AH79" s="171">
        <f t="shared" si="19"/>
        <v>0</v>
      </c>
    </row>
    <row r="80" spans="1:34" ht="15" customHeight="1" x14ac:dyDescent="0.25">
      <c r="A80" s="15">
        <v>66</v>
      </c>
      <c r="B80" s="19" t="s">
        <v>66</v>
      </c>
      <c r="C80" s="20" t="s">
        <v>12</v>
      </c>
      <c r="D80" s="38"/>
      <c r="E80" s="144"/>
      <c r="F80" s="144"/>
      <c r="G80" s="144"/>
      <c r="H80" s="35"/>
      <c r="I80" s="38"/>
      <c r="J80" s="38">
        <f t="shared" si="10"/>
        <v>0</v>
      </c>
      <c r="K80" s="38">
        <f t="shared" si="11"/>
        <v>0</v>
      </c>
      <c r="L80" s="352">
        <f t="shared" si="12"/>
        <v>0</v>
      </c>
      <c r="M80" s="38"/>
      <c r="N80" s="144"/>
      <c r="O80" s="144"/>
      <c r="P80" s="144"/>
      <c r="Q80" s="35"/>
      <c r="R80" s="38"/>
      <c r="S80" s="38"/>
      <c r="T80" s="38">
        <f t="shared" si="13"/>
        <v>0</v>
      </c>
      <c r="U80" s="38">
        <f t="shared" si="14"/>
        <v>0</v>
      </c>
      <c r="V80" s="166">
        <f t="shared" si="15"/>
        <v>0</v>
      </c>
      <c r="W80" s="38"/>
      <c r="X80" s="35"/>
      <c r="Y80" s="206">
        <f t="shared" si="16"/>
        <v>0</v>
      </c>
      <c r="Z80" s="38"/>
      <c r="AA80" s="38"/>
      <c r="AB80" s="38"/>
      <c r="AC80" s="370">
        <f t="shared" si="17"/>
        <v>0</v>
      </c>
      <c r="AD80" s="197"/>
      <c r="AE80" s="160"/>
      <c r="AF80" s="38"/>
      <c r="AG80" s="168">
        <f t="shared" si="18"/>
        <v>0</v>
      </c>
      <c r="AH80" s="171">
        <f t="shared" si="19"/>
        <v>0</v>
      </c>
    </row>
    <row r="81" spans="1:34" ht="15" customHeight="1" x14ac:dyDescent="0.25">
      <c r="A81" s="15">
        <v>67</v>
      </c>
      <c r="B81" s="19" t="s">
        <v>67</v>
      </c>
      <c r="C81" s="20" t="s">
        <v>12</v>
      </c>
      <c r="D81" s="38"/>
      <c r="E81" s="144"/>
      <c r="F81" s="144"/>
      <c r="G81" s="144"/>
      <c r="H81" s="35"/>
      <c r="I81" s="38"/>
      <c r="J81" s="38">
        <f t="shared" si="10"/>
        <v>0</v>
      </c>
      <c r="K81" s="38">
        <f t="shared" si="11"/>
        <v>0</v>
      </c>
      <c r="L81" s="352">
        <f t="shared" si="12"/>
        <v>0</v>
      </c>
      <c r="M81" s="38"/>
      <c r="N81" s="144"/>
      <c r="O81" s="144"/>
      <c r="P81" s="144"/>
      <c r="Q81" s="35"/>
      <c r="R81" s="38"/>
      <c r="S81" s="38"/>
      <c r="T81" s="38">
        <f t="shared" si="13"/>
        <v>0</v>
      </c>
      <c r="U81" s="38">
        <f t="shared" si="14"/>
        <v>0</v>
      </c>
      <c r="V81" s="166">
        <f t="shared" si="15"/>
        <v>0</v>
      </c>
      <c r="W81" s="38"/>
      <c r="X81" s="35"/>
      <c r="Y81" s="206">
        <f t="shared" si="16"/>
        <v>0</v>
      </c>
      <c r="Z81" s="38"/>
      <c r="AA81" s="38"/>
      <c r="AB81" s="38"/>
      <c r="AC81" s="370">
        <f t="shared" si="17"/>
        <v>0</v>
      </c>
      <c r="AD81" s="197"/>
      <c r="AE81" s="160"/>
      <c r="AF81" s="38"/>
      <c r="AG81" s="168">
        <f t="shared" si="18"/>
        <v>0</v>
      </c>
      <c r="AH81" s="171">
        <f t="shared" si="19"/>
        <v>0</v>
      </c>
    </row>
    <row r="82" spans="1:34" ht="15" customHeight="1" x14ac:dyDescent="0.25">
      <c r="A82" s="15">
        <v>68</v>
      </c>
      <c r="B82" s="19" t="s">
        <v>68</v>
      </c>
      <c r="C82" s="20" t="s">
        <v>12</v>
      </c>
      <c r="D82" s="38"/>
      <c r="E82" s="144"/>
      <c r="F82" s="144"/>
      <c r="G82" s="144"/>
      <c r="H82" s="35"/>
      <c r="I82" s="38"/>
      <c r="J82" s="38">
        <f t="shared" si="10"/>
        <v>0</v>
      </c>
      <c r="K82" s="38">
        <f t="shared" si="11"/>
        <v>0</v>
      </c>
      <c r="L82" s="352">
        <f t="shared" si="12"/>
        <v>0</v>
      </c>
      <c r="M82" s="38"/>
      <c r="N82" s="144"/>
      <c r="O82" s="144"/>
      <c r="P82" s="144"/>
      <c r="Q82" s="35"/>
      <c r="R82" s="38"/>
      <c r="S82" s="38"/>
      <c r="T82" s="38">
        <f t="shared" si="13"/>
        <v>0</v>
      </c>
      <c r="U82" s="38">
        <f t="shared" si="14"/>
        <v>0</v>
      </c>
      <c r="V82" s="166">
        <f t="shared" si="15"/>
        <v>0</v>
      </c>
      <c r="W82" s="38"/>
      <c r="X82" s="35"/>
      <c r="Y82" s="206">
        <f t="shared" si="16"/>
        <v>0</v>
      </c>
      <c r="Z82" s="38"/>
      <c r="AA82" s="38"/>
      <c r="AB82" s="38"/>
      <c r="AC82" s="370">
        <f t="shared" si="17"/>
        <v>0</v>
      </c>
      <c r="AD82" s="197"/>
      <c r="AE82" s="160"/>
      <c r="AF82" s="38"/>
      <c r="AG82" s="168">
        <f t="shared" si="18"/>
        <v>0</v>
      </c>
      <c r="AH82" s="171">
        <f t="shared" si="19"/>
        <v>0</v>
      </c>
    </row>
    <row r="83" spans="1:34" ht="15" customHeight="1" x14ac:dyDescent="0.25">
      <c r="A83" s="15">
        <v>69</v>
      </c>
      <c r="B83" s="16" t="s">
        <v>69</v>
      </c>
      <c r="C83" s="17" t="s">
        <v>12</v>
      </c>
      <c r="D83" s="38"/>
      <c r="E83" s="144"/>
      <c r="F83" s="144"/>
      <c r="G83" s="144"/>
      <c r="H83" s="35"/>
      <c r="I83" s="38"/>
      <c r="J83" s="38">
        <f t="shared" si="10"/>
        <v>0</v>
      </c>
      <c r="K83" s="38">
        <f t="shared" si="11"/>
        <v>0</v>
      </c>
      <c r="L83" s="352">
        <f t="shared" si="12"/>
        <v>0</v>
      </c>
      <c r="M83" s="38"/>
      <c r="N83" s="144"/>
      <c r="O83" s="144"/>
      <c r="P83" s="144"/>
      <c r="Q83" s="35"/>
      <c r="R83" s="38"/>
      <c r="S83" s="38"/>
      <c r="T83" s="38">
        <f t="shared" si="13"/>
        <v>0</v>
      </c>
      <c r="U83" s="38">
        <f t="shared" si="14"/>
        <v>0</v>
      </c>
      <c r="V83" s="166">
        <f t="shared" si="15"/>
        <v>0</v>
      </c>
      <c r="W83" s="38"/>
      <c r="X83" s="35"/>
      <c r="Y83" s="206">
        <f t="shared" si="16"/>
        <v>0</v>
      </c>
      <c r="Z83" s="38"/>
      <c r="AA83" s="38"/>
      <c r="AB83" s="38"/>
      <c r="AC83" s="370">
        <f t="shared" si="17"/>
        <v>0</v>
      </c>
      <c r="AD83" s="197"/>
      <c r="AE83" s="160"/>
      <c r="AF83" s="38"/>
      <c r="AG83" s="168">
        <f t="shared" si="18"/>
        <v>0</v>
      </c>
      <c r="AH83" s="171">
        <f t="shared" si="19"/>
        <v>0</v>
      </c>
    </row>
    <row r="84" spans="1:34" ht="15" customHeight="1" x14ac:dyDescent="0.25">
      <c r="A84" s="15">
        <v>70</v>
      </c>
      <c r="B84" s="16" t="s">
        <v>70</v>
      </c>
      <c r="C84" s="17" t="s">
        <v>12</v>
      </c>
      <c r="D84" s="38"/>
      <c r="E84" s="144"/>
      <c r="F84" s="144"/>
      <c r="G84" s="144"/>
      <c r="H84" s="35"/>
      <c r="I84" s="38"/>
      <c r="J84" s="38">
        <f t="shared" si="10"/>
        <v>0</v>
      </c>
      <c r="K84" s="38">
        <f t="shared" si="11"/>
        <v>0</v>
      </c>
      <c r="L84" s="352">
        <f t="shared" si="12"/>
        <v>0</v>
      </c>
      <c r="M84" s="38"/>
      <c r="N84" s="144"/>
      <c r="O84" s="144"/>
      <c r="P84" s="144"/>
      <c r="Q84" s="35"/>
      <c r="R84" s="38"/>
      <c r="S84" s="38"/>
      <c r="T84" s="38">
        <f t="shared" si="13"/>
        <v>0</v>
      </c>
      <c r="U84" s="38">
        <f t="shared" si="14"/>
        <v>0</v>
      </c>
      <c r="V84" s="166">
        <f t="shared" si="15"/>
        <v>0</v>
      </c>
      <c r="W84" s="38"/>
      <c r="X84" s="35"/>
      <c r="Y84" s="206">
        <f t="shared" si="16"/>
        <v>0</v>
      </c>
      <c r="Z84" s="38"/>
      <c r="AA84" s="38"/>
      <c r="AB84" s="38"/>
      <c r="AC84" s="370">
        <f t="shared" si="17"/>
        <v>0</v>
      </c>
      <c r="AD84" s="197"/>
      <c r="AE84" s="160"/>
      <c r="AF84" s="38"/>
      <c r="AG84" s="168">
        <f t="shared" si="18"/>
        <v>0</v>
      </c>
      <c r="AH84" s="171">
        <f t="shared" si="19"/>
        <v>0</v>
      </c>
    </row>
    <row r="85" spans="1:34" x14ac:dyDescent="0.25">
      <c r="A85" s="15">
        <v>71</v>
      </c>
      <c r="B85" s="22" t="s">
        <v>103</v>
      </c>
      <c r="C85" s="17" t="s">
        <v>12</v>
      </c>
      <c r="D85" s="38"/>
      <c r="E85" s="144"/>
      <c r="F85" s="144"/>
      <c r="G85" s="144"/>
      <c r="H85" s="35"/>
      <c r="I85" s="38"/>
      <c r="J85" s="38">
        <f t="shared" si="10"/>
        <v>0</v>
      </c>
      <c r="K85" s="38">
        <f t="shared" si="11"/>
        <v>0</v>
      </c>
      <c r="L85" s="352">
        <f t="shared" si="12"/>
        <v>0</v>
      </c>
      <c r="M85" s="38"/>
      <c r="N85" s="144"/>
      <c r="O85" s="144"/>
      <c r="P85" s="144"/>
      <c r="Q85" s="35"/>
      <c r="R85" s="38"/>
      <c r="S85" s="38"/>
      <c r="T85" s="38">
        <f t="shared" si="13"/>
        <v>0</v>
      </c>
      <c r="U85" s="38">
        <f t="shared" si="14"/>
        <v>0</v>
      </c>
      <c r="V85" s="166">
        <f t="shared" si="15"/>
        <v>0</v>
      </c>
      <c r="W85" s="38"/>
      <c r="X85" s="35"/>
      <c r="Y85" s="206">
        <f t="shared" si="16"/>
        <v>0</v>
      </c>
      <c r="Z85" s="38"/>
      <c r="AA85" s="38"/>
      <c r="AB85" s="38"/>
      <c r="AC85" s="370">
        <f t="shared" si="17"/>
        <v>0</v>
      </c>
      <c r="AD85" s="197"/>
      <c r="AE85" s="160"/>
      <c r="AF85" s="38"/>
      <c r="AG85" s="168">
        <f t="shared" si="18"/>
        <v>0</v>
      </c>
      <c r="AH85" s="171">
        <f t="shared" si="19"/>
        <v>0</v>
      </c>
    </row>
    <row r="86" spans="1:34" ht="15" customHeight="1" x14ac:dyDescent="0.25">
      <c r="A86" s="15">
        <v>72</v>
      </c>
      <c r="B86" s="22" t="s">
        <v>111</v>
      </c>
      <c r="C86" s="17" t="s">
        <v>12</v>
      </c>
      <c r="D86" s="38"/>
      <c r="E86" s="144"/>
      <c r="F86" s="144"/>
      <c r="G86" s="144"/>
      <c r="H86" s="35"/>
      <c r="I86" s="38"/>
      <c r="J86" s="38">
        <f t="shared" si="10"/>
        <v>0</v>
      </c>
      <c r="K86" s="38">
        <f t="shared" si="11"/>
        <v>0</v>
      </c>
      <c r="L86" s="352">
        <f t="shared" si="12"/>
        <v>0</v>
      </c>
      <c r="M86" s="38"/>
      <c r="N86" s="144"/>
      <c r="O86" s="144"/>
      <c r="P86" s="144"/>
      <c r="Q86" s="35"/>
      <c r="R86" s="38"/>
      <c r="S86" s="38"/>
      <c r="T86" s="38">
        <f t="shared" si="13"/>
        <v>0</v>
      </c>
      <c r="U86" s="38">
        <f t="shared" si="14"/>
        <v>0</v>
      </c>
      <c r="V86" s="166">
        <f t="shared" si="15"/>
        <v>0</v>
      </c>
      <c r="W86" s="38"/>
      <c r="X86" s="35"/>
      <c r="Y86" s="206">
        <f t="shared" si="16"/>
        <v>0</v>
      </c>
      <c r="Z86" s="38"/>
      <c r="AA86" s="38"/>
      <c r="AB86" s="38"/>
      <c r="AC86" s="370">
        <f t="shared" si="17"/>
        <v>0</v>
      </c>
      <c r="AD86" s="197"/>
      <c r="AE86" s="160"/>
      <c r="AF86" s="38"/>
      <c r="AG86" s="168">
        <f t="shared" si="18"/>
        <v>0</v>
      </c>
      <c r="AH86" s="171">
        <f t="shared" si="19"/>
        <v>0</v>
      </c>
    </row>
    <row r="87" spans="1:34" ht="15" customHeight="1" x14ac:dyDescent="0.25">
      <c r="A87" s="15">
        <v>73</v>
      </c>
      <c r="B87" s="22" t="s">
        <v>112</v>
      </c>
      <c r="C87" s="17" t="s">
        <v>12</v>
      </c>
      <c r="D87" s="38"/>
      <c r="E87" s="144"/>
      <c r="F87" s="144"/>
      <c r="G87" s="144"/>
      <c r="H87" s="35"/>
      <c r="I87" s="38"/>
      <c r="J87" s="38">
        <f t="shared" si="10"/>
        <v>0</v>
      </c>
      <c r="K87" s="38">
        <f t="shared" si="11"/>
        <v>0</v>
      </c>
      <c r="L87" s="352">
        <f t="shared" si="12"/>
        <v>0</v>
      </c>
      <c r="M87" s="38"/>
      <c r="N87" s="144"/>
      <c r="O87" s="144"/>
      <c r="P87" s="144"/>
      <c r="Q87" s="35"/>
      <c r="R87" s="38"/>
      <c r="S87" s="38"/>
      <c r="T87" s="38">
        <f t="shared" si="13"/>
        <v>0</v>
      </c>
      <c r="U87" s="38">
        <f t="shared" si="14"/>
        <v>0</v>
      </c>
      <c r="V87" s="166">
        <f t="shared" si="15"/>
        <v>0</v>
      </c>
      <c r="W87" s="38"/>
      <c r="X87" s="35"/>
      <c r="Y87" s="206">
        <f t="shared" si="16"/>
        <v>0</v>
      </c>
      <c r="Z87" s="38"/>
      <c r="AA87" s="38"/>
      <c r="AB87" s="38"/>
      <c r="AC87" s="370">
        <f t="shared" si="17"/>
        <v>0</v>
      </c>
      <c r="AD87" s="197"/>
      <c r="AE87" s="160"/>
      <c r="AF87" s="38"/>
      <c r="AG87" s="168">
        <f t="shared" si="18"/>
        <v>0</v>
      </c>
      <c r="AH87" s="171">
        <f t="shared" si="19"/>
        <v>0</v>
      </c>
    </row>
    <row r="88" spans="1:34" ht="15" customHeight="1" x14ac:dyDescent="0.25">
      <c r="A88" s="15">
        <v>74</v>
      </c>
      <c r="B88" s="22" t="s">
        <v>199</v>
      </c>
      <c r="C88" s="23" t="s">
        <v>12</v>
      </c>
      <c r="D88" s="38"/>
      <c r="E88" s="144"/>
      <c r="F88" s="144"/>
      <c r="G88" s="144"/>
      <c r="H88" s="35"/>
      <c r="I88" s="38"/>
      <c r="J88" s="38">
        <f t="shared" si="10"/>
        <v>0</v>
      </c>
      <c r="K88" s="38">
        <f t="shared" si="11"/>
        <v>0</v>
      </c>
      <c r="L88" s="352">
        <f t="shared" si="12"/>
        <v>0</v>
      </c>
      <c r="M88" s="38"/>
      <c r="N88" s="144"/>
      <c r="O88" s="144"/>
      <c r="P88" s="144"/>
      <c r="Q88" s="35"/>
      <c r="R88" s="38"/>
      <c r="S88" s="38"/>
      <c r="T88" s="38">
        <f t="shared" si="13"/>
        <v>0</v>
      </c>
      <c r="U88" s="38">
        <f t="shared" si="14"/>
        <v>0</v>
      </c>
      <c r="V88" s="166">
        <f t="shared" si="15"/>
        <v>0</v>
      </c>
      <c r="W88" s="38"/>
      <c r="X88" s="35"/>
      <c r="Y88" s="206">
        <f t="shared" si="16"/>
        <v>0</v>
      </c>
      <c r="Z88" s="38"/>
      <c r="AA88" s="38"/>
      <c r="AB88" s="38"/>
      <c r="AC88" s="370">
        <f t="shared" si="17"/>
        <v>0</v>
      </c>
      <c r="AD88" s="197"/>
      <c r="AE88" s="160"/>
      <c r="AF88" s="38"/>
      <c r="AG88" s="168">
        <f t="shared" si="18"/>
        <v>0</v>
      </c>
      <c r="AH88" s="171">
        <f t="shared" si="19"/>
        <v>0</v>
      </c>
    </row>
    <row r="89" spans="1:34" ht="15" customHeight="1" x14ac:dyDescent="0.25">
      <c r="A89" s="15">
        <v>75</v>
      </c>
      <c r="B89" s="22" t="s">
        <v>200</v>
      </c>
      <c r="C89" s="23" t="s">
        <v>12</v>
      </c>
      <c r="D89" s="38"/>
      <c r="E89" s="144"/>
      <c r="F89" s="144"/>
      <c r="G89" s="144"/>
      <c r="H89" s="35"/>
      <c r="I89" s="38"/>
      <c r="J89" s="38">
        <f t="shared" si="10"/>
        <v>0</v>
      </c>
      <c r="K89" s="38">
        <f t="shared" si="11"/>
        <v>0</v>
      </c>
      <c r="L89" s="352">
        <f t="shared" si="12"/>
        <v>0</v>
      </c>
      <c r="M89" s="38"/>
      <c r="N89" s="144"/>
      <c r="O89" s="144"/>
      <c r="P89" s="144"/>
      <c r="Q89" s="35"/>
      <c r="R89" s="38"/>
      <c r="S89" s="38"/>
      <c r="T89" s="38">
        <f t="shared" si="13"/>
        <v>0</v>
      </c>
      <c r="U89" s="38">
        <f t="shared" si="14"/>
        <v>0</v>
      </c>
      <c r="V89" s="166">
        <f t="shared" si="15"/>
        <v>0</v>
      </c>
      <c r="W89" s="38"/>
      <c r="X89" s="35"/>
      <c r="Y89" s="206">
        <f t="shared" si="16"/>
        <v>0</v>
      </c>
      <c r="Z89" s="38"/>
      <c r="AA89" s="38"/>
      <c r="AB89" s="38"/>
      <c r="AC89" s="370">
        <f t="shared" si="17"/>
        <v>0</v>
      </c>
      <c r="AD89" s="197"/>
      <c r="AE89" s="160"/>
      <c r="AF89" s="38"/>
      <c r="AG89" s="168">
        <f t="shared" si="18"/>
        <v>0</v>
      </c>
      <c r="AH89" s="171">
        <f t="shared" si="19"/>
        <v>0</v>
      </c>
    </row>
    <row r="90" spans="1:34" ht="15" customHeight="1" x14ac:dyDescent="0.25">
      <c r="A90" s="15"/>
      <c r="B90" s="270" t="s">
        <v>214</v>
      </c>
      <c r="C90" s="20"/>
      <c r="D90" s="38"/>
      <c r="E90" s="144"/>
      <c r="F90" s="144"/>
      <c r="G90" s="144"/>
      <c r="H90" s="35"/>
      <c r="I90" s="38"/>
      <c r="J90" s="38">
        <f t="shared" si="10"/>
        <v>0</v>
      </c>
      <c r="K90" s="38">
        <f t="shared" si="11"/>
        <v>0</v>
      </c>
      <c r="L90" s="352">
        <f t="shared" si="12"/>
        <v>0</v>
      </c>
      <c r="M90" s="38"/>
      <c r="N90" s="144"/>
      <c r="O90" s="144"/>
      <c r="P90" s="144"/>
      <c r="Q90" s="35"/>
      <c r="R90" s="38"/>
      <c r="S90" s="38"/>
      <c r="T90" s="38">
        <f t="shared" si="13"/>
        <v>0</v>
      </c>
      <c r="U90" s="38">
        <f t="shared" si="14"/>
        <v>0</v>
      </c>
      <c r="V90" s="166">
        <f t="shared" si="15"/>
        <v>0</v>
      </c>
      <c r="W90" s="38"/>
      <c r="X90" s="35"/>
      <c r="Y90" s="206">
        <f t="shared" si="16"/>
        <v>0</v>
      </c>
      <c r="Z90" s="38"/>
      <c r="AA90" s="38"/>
      <c r="AB90" s="38"/>
      <c r="AC90" s="370">
        <f t="shared" si="17"/>
        <v>0</v>
      </c>
      <c r="AD90" s="197"/>
      <c r="AE90" s="160"/>
      <c r="AF90" s="38"/>
      <c r="AG90" s="168">
        <f t="shared" si="18"/>
        <v>0</v>
      </c>
      <c r="AH90" s="171">
        <f t="shared" si="19"/>
        <v>0</v>
      </c>
    </row>
    <row r="91" spans="1:34" ht="15" customHeight="1" x14ac:dyDescent="0.25">
      <c r="A91" s="15">
        <v>76</v>
      </c>
      <c r="B91" s="51" t="s">
        <v>208</v>
      </c>
      <c r="C91" s="20" t="s">
        <v>45</v>
      </c>
      <c r="D91" s="38"/>
      <c r="E91" s="144"/>
      <c r="F91" s="144"/>
      <c r="G91" s="144"/>
      <c r="H91" s="35"/>
      <c r="I91" s="38"/>
      <c r="J91" s="38">
        <f t="shared" si="10"/>
        <v>0</v>
      </c>
      <c r="K91" s="38">
        <f t="shared" si="11"/>
        <v>0</v>
      </c>
      <c r="L91" s="352">
        <f t="shared" si="12"/>
        <v>0</v>
      </c>
      <c r="M91" s="38"/>
      <c r="N91" s="144"/>
      <c r="O91" s="144"/>
      <c r="P91" s="144"/>
      <c r="Q91" s="35"/>
      <c r="R91" s="38"/>
      <c r="S91" s="38"/>
      <c r="T91" s="38">
        <f t="shared" si="13"/>
        <v>0</v>
      </c>
      <c r="U91" s="38">
        <f t="shared" si="14"/>
        <v>0</v>
      </c>
      <c r="V91" s="166">
        <f t="shared" si="15"/>
        <v>0</v>
      </c>
      <c r="W91" s="38"/>
      <c r="X91" s="35"/>
      <c r="Y91" s="206">
        <f t="shared" si="16"/>
        <v>0</v>
      </c>
      <c r="Z91" s="38"/>
      <c r="AA91" s="38"/>
      <c r="AB91" s="38"/>
      <c r="AC91" s="370">
        <f t="shared" si="17"/>
        <v>0</v>
      </c>
      <c r="AD91" s="197"/>
      <c r="AE91" s="160"/>
      <c r="AF91" s="38"/>
      <c r="AG91" s="168">
        <f t="shared" si="18"/>
        <v>0</v>
      </c>
      <c r="AH91" s="171">
        <f t="shared" si="19"/>
        <v>0</v>
      </c>
    </row>
    <row r="92" spans="1:34" ht="15" customHeight="1" x14ac:dyDescent="0.25">
      <c r="A92" s="15">
        <v>77</v>
      </c>
      <c r="B92" s="19" t="s">
        <v>2</v>
      </c>
      <c r="C92" s="20" t="s">
        <v>45</v>
      </c>
      <c r="D92" s="38"/>
      <c r="E92" s="144"/>
      <c r="F92" s="144"/>
      <c r="G92" s="144"/>
      <c r="H92" s="35"/>
      <c r="I92" s="38"/>
      <c r="J92" s="38">
        <f t="shared" si="10"/>
        <v>0</v>
      </c>
      <c r="K92" s="38">
        <f t="shared" si="11"/>
        <v>0</v>
      </c>
      <c r="L92" s="352">
        <f t="shared" si="12"/>
        <v>0</v>
      </c>
      <c r="M92" s="38"/>
      <c r="N92" s="144"/>
      <c r="O92" s="144"/>
      <c r="P92" s="144"/>
      <c r="Q92" s="35"/>
      <c r="R92" s="38"/>
      <c r="S92" s="38"/>
      <c r="T92" s="38">
        <f t="shared" si="13"/>
        <v>0</v>
      </c>
      <c r="U92" s="38">
        <f t="shared" si="14"/>
        <v>0</v>
      </c>
      <c r="V92" s="166">
        <f t="shared" si="15"/>
        <v>0</v>
      </c>
      <c r="W92" s="38"/>
      <c r="X92" s="35"/>
      <c r="Y92" s="206">
        <f t="shared" si="16"/>
        <v>0</v>
      </c>
      <c r="Z92" s="38"/>
      <c r="AA92" s="38"/>
      <c r="AB92" s="38"/>
      <c r="AC92" s="370">
        <f t="shared" si="17"/>
        <v>0</v>
      </c>
      <c r="AD92" s="197"/>
      <c r="AE92" s="160"/>
      <c r="AF92" s="38"/>
      <c r="AG92" s="168">
        <f t="shared" si="18"/>
        <v>0</v>
      </c>
      <c r="AH92" s="171">
        <f t="shared" si="19"/>
        <v>0</v>
      </c>
    </row>
    <row r="93" spans="1:34" ht="15" customHeight="1" x14ac:dyDescent="0.25">
      <c r="A93" s="15"/>
      <c r="B93" s="270" t="s">
        <v>201</v>
      </c>
      <c r="C93" s="17"/>
      <c r="D93" s="38"/>
      <c r="E93" s="144"/>
      <c r="F93" s="144"/>
      <c r="G93" s="144"/>
      <c r="H93" s="35"/>
      <c r="I93" s="38"/>
      <c r="J93" s="38">
        <f t="shared" si="10"/>
        <v>0</v>
      </c>
      <c r="K93" s="38">
        <f t="shared" si="11"/>
        <v>0</v>
      </c>
      <c r="L93" s="352">
        <f t="shared" si="12"/>
        <v>0</v>
      </c>
      <c r="M93" s="38"/>
      <c r="N93" s="144"/>
      <c r="O93" s="144"/>
      <c r="P93" s="144"/>
      <c r="Q93" s="35"/>
      <c r="R93" s="38"/>
      <c r="S93" s="38"/>
      <c r="T93" s="38">
        <f t="shared" si="13"/>
        <v>0</v>
      </c>
      <c r="U93" s="38">
        <f t="shared" si="14"/>
        <v>0</v>
      </c>
      <c r="V93" s="166">
        <f t="shared" si="15"/>
        <v>0</v>
      </c>
      <c r="W93" s="38"/>
      <c r="X93" s="35"/>
      <c r="Y93" s="206">
        <f t="shared" si="16"/>
        <v>0</v>
      </c>
      <c r="Z93" s="38"/>
      <c r="AA93" s="38"/>
      <c r="AB93" s="38"/>
      <c r="AC93" s="370">
        <f t="shared" si="17"/>
        <v>0</v>
      </c>
      <c r="AD93" s="197"/>
      <c r="AE93" s="160"/>
      <c r="AF93" s="38"/>
      <c r="AG93" s="168">
        <f t="shared" si="18"/>
        <v>0</v>
      </c>
      <c r="AH93" s="171">
        <f t="shared" si="19"/>
        <v>0</v>
      </c>
    </row>
    <row r="94" spans="1:34" ht="15" customHeight="1" x14ac:dyDescent="0.25">
      <c r="A94" s="15">
        <v>78</v>
      </c>
      <c r="B94" s="19" t="s">
        <v>0</v>
      </c>
      <c r="C94" s="17" t="s">
        <v>82</v>
      </c>
      <c r="D94" s="38"/>
      <c r="E94" s="144"/>
      <c r="F94" s="144"/>
      <c r="G94" s="144"/>
      <c r="H94" s="35"/>
      <c r="I94" s="38"/>
      <c r="J94" s="38">
        <f t="shared" si="10"/>
        <v>0</v>
      </c>
      <c r="K94" s="38">
        <f t="shared" si="11"/>
        <v>0</v>
      </c>
      <c r="L94" s="352">
        <f t="shared" si="12"/>
        <v>0</v>
      </c>
      <c r="M94" s="38"/>
      <c r="N94" s="144"/>
      <c r="O94" s="144"/>
      <c r="P94" s="144"/>
      <c r="Q94" s="35"/>
      <c r="R94" s="38"/>
      <c r="S94" s="38"/>
      <c r="T94" s="38">
        <f t="shared" si="13"/>
        <v>0</v>
      </c>
      <c r="U94" s="38">
        <f t="shared" si="14"/>
        <v>0</v>
      </c>
      <c r="V94" s="166">
        <f t="shared" si="15"/>
        <v>0</v>
      </c>
      <c r="W94" s="38"/>
      <c r="X94" s="35"/>
      <c r="Y94" s="206">
        <f t="shared" si="16"/>
        <v>0</v>
      </c>
      <c r="Z94" s="38"/>
      <c r="AA94" s="38"/>
      <c r="AB94" s="38"/>
      <c r="AC94" s="370">
        <f t="shared" si="17"/>
        <v>0</v>
      </c>
      <c r="AD94" s="197"/>
      <c r="AE94" s="160"/>
      <c r="AF94" s="38"/>
      <c r="AG94" s="168">
        <f t="shared" si="18"/>
        <v>0</v>
      </c>
      <c r="AH94" s="171">
        <f t="shared" si="19"/>
        <v>0</v>
      </c>
    </row>
    <row r="95" spans="1:34" ht="15" customHeight="1" x14ac:dyDescent="0.25">
      <c r="A95" s="15">
        <v>79</v>
      </c>
      <c r="B95" s="19" t="s">
        <v>171</v>
      </c>
      <c r="C95" s="17" t="s">
        <v>12</v>
      </c>
      <c r="D95" s="38"/>
      <c r="E95" s="144"/>
      <c r="F95" s="144"/>
      <c r="G95" s="144"/>
      <c r="H95" s="35"/>
      <c r="I95" s="38"/>
      <c r="J95" s="38">
        <f t="shared" si="10"/>
        <v>0</v>
      </c>
      <c r="K95" s="38">
        <f t="shared" si="11"/>
        <v>0</v>
      </c>
      <c r="L95" s="352">
        <f t="shared" si="12"/>
        <v>0</v>
      </c>
      <c r="M95" s="38"/>
      <c r="N95" s="144"/>
      <c r="O95" s="144"/>
      <c r="P95" s="144"/>
      <c r="Q95" s="35"/>
      <c r="R95" s="38"/>
      <c r="S95" s="38"/>
      <c r="T95" s="38">
        <f t="shared" si="13"/>
        <v>0</v>
      </c>
      <c r="U95" s="38">
        <f t="shared" si="14"/>
        <v>0</v>
      </c>
      <c r="V95" s="166">
        <f t="shared" si="15"/>
        <v>0</v>
      </c>
      <c r="W95" s="38"/>
      <c r="X95" s="35"/>
      <c r="Y95" s="206">
        <f t="shared" si="16"/>
        <v>0</v>
      </c>
      <c r="Z95" s="38"/>
      <c r="AA95" s="38"/>
      <c r="AB95" s="38"/>
      <c r="AC95" s="370">
        <f t="shared" si="17"/>
        <v>0</v>
      </c>
      <c r="AD95" s="197"/>
      <c r="AE95" s="160"/>
      <c r="AF95" s="38"/>
      <c r="AG95" s="168">
        <f t="shared" si="18"/>
        <v>0</v>
      </c>
      <c r="AH95" s="171">
        <f t="shared" si="19"/>
        <v>0</v>
      </c>
    </row>
    <row r="96" spans="1:34" ht="15" customHeight="1" x14ac:dyDescent="0.25">
      <c r="A96" s="15">
        <v>80</v>
      </c>
      <c r="B96" s="16" t="s">
        <v>81</v>
      </c>
      <c r="C96" s="17" t="s">
        <v>12</v>
      </c>
      <c r="D96" s="38"/>
      <c r="E96" s="144"/>
      <c r="F96" s="144"/>
      <c r="G96" s="144"/>
      <c r="H96" s="35"/>
      <c r="I96" s="38"/>
      <c r="J96" s="38">
        <f t="shared" si="10"/>
        <v>0</v>
      </c>
      <c r="K96" s="38">
        <f t="shared" si="11"/>
        <v>0</v>
      </c>
      <c r="L96" s="352">
        <f t="shared" si="12"/>
        <v>0</v>
      </c>
      <c r="M96" s="38"/>
      <c r="N96" s="144"/>
      <c r="O96" s="144"/>
      <c r="P96" s="144"/>
      <c r="Q96" s="35"/>
      <c r="R96" s="38"/>
      <c r="S96" s="38"/>
      <c r="T96" s="38">
        <f t="shared" si="13"/>
        <v>0</v>
      </c>
      <c r="U96" s="38">
        <f t="shared" si="14"/>
        <v>0</v>
      </c>
      <c r="V96" s="166">
        <f t="shared" si="15"/>
        <v>0</v>
      </c>
      <c r="W96" s="206">
        <v>0.02</v>
      </c>
      <c r="X96" s="35"/>
      <c r="Y96" s="206">
        <f t="shared" si="16"/>
        <v>0.02</v>
      </c>
      <c r="Z96" s="38"/>
      <c r="AA96" s="38"/>
      <c r="AB96" s="38"/>
      <c r="AC96" s="370">
        <f t="shared" si="17"/>
        <v>0</v>
      </c>
      <c r="AD96" s="197"/>
      <c r="AE96" s="160"/>
      <c r="AF96" s="38"/>
      <c r="AG96" s="168">
        <f t="shared" si="18"/>
        <v>0</v>
      </c>
      <c r="AH96" s="171">
        <f t="shared" si="19"/>
        <v>0.02</v>
      </c>
    </row>
    <row r="97" spans="1:34" ht="15" customHeight="1" x14ac:dyDescent="0.25">
      <c r="A97" s="15">
        <v>81</v>
      </c>
      <c r="B97" s="28" t="s">
        <v>3</v>
      </c>
      <c r="C97" s="29" t="s">
        <v>12</v>
      </c>
      <c r="D97" s="38"/>
      <c r="E97" s="144"/>
      <c r="F97" s="144"/>
      <c r="G97" s="144"/>
      <c r="H97" s="35"/>
      <c r="I97" s="38"/>
      <c r="J97" s="38">
        <f t="shared" si="10"/>
        <v>0</v>
      </c>
      <c r="K97" s="38">
        <f t="shared" si="11"/>
        <v>0</v>
      </c>
      <c r="L97" s="352">
        <f t="shared" si="12"/>
        <v>0</v>
      </c>
      <c r="M97" s="38"/>
      <c r="N97" s="144"/>
      <c r="O97" s="144"/>
      <c r="P97" s="144"/>
      <c r="Q97" s="35"/>
      <c r="R97" s="38"/>
      <c r="S97" s="38"/>
      <c r="T97" s="38">
        <f t="shared" si="13"/>
        <v>0</v>
      </c>
      <c r="U97" s="38">
        <f t="shared" si="14"/>
        <v>0</v>
      </c>
      <c r="V97" s="166">
        <f t="shared" si="15"/>
        <v>0</v>
      </c>
      <c r="W97" s="38"/>
      <c r="X97" s="35"/>
      <c r="Y97" s="206">
        <f t="shared" si="16"/>
        <v>0</v>
      </c>
      <c r="Z97" s="38"/>
      <c r="AA97" s="38"/>
      <c r="AB97" s="38"/>
      <c r="AC97" s="370">
        <f t="shared" si="17"/>
        <v>0</v>
      </c>
      <c r="AD97" s="197"/>
      <c r="AE97" s="160"/>
      <c r="AF97" s="38"/>
      <c r="AG97" s="168">
        <f t="shared" si="18"/>
        <v>0</v>
      </c>
      <c r="AH97" s="171">
        <f t="shared" si="19"/>
        <v>0</v>
      </c>
    </row>
    <row r="98" spans="1:34" ht="15" customHeight="1" x14ac:dyDescent="0.25">
      <c r="A98" s="15">
        <v>82</v>
      </c>
      <c r="B98" s="28" t="s">
        <v>203</v>
      </c>
      <c r="C98" s="29" t="s">
        <v>12</v>
      </c>
      <c r="D98" s="38"/>
      <c r="E98" s="144"/>
      <c r="F98" s="144"/>
      <c r="G98" s="144"/>
      <c r="H98" s="35"/>
      <c r="I98" s="38"/>
      <c r="J98" s="38">
        <f t="shared" si="10"/>
        <v>0</v>
      </c>
      <c r="K98" s="38">
        <f t="shared" si="11"/>
        <v>0</v>
      </c>
      <c r="L98" s="352">
        <f t="shared" si="12"/>
        <v>0</v>
      </c>
      <c r="M98" s="38"/>
      <c r="N98" s="144"/>
      <c r="O98" s="144"/>
      <c r="P98" s="144"/>
      <c r="Q98" s="35"/>
      <c r="R98" s="38"/>
      <c r="S98" s="38"/>
      <c r="T98" s="38">
        <f t="shared" si="13"/>
        <v>0</v>
      </c>
      <c r="U98" s="38">
        <f t="shared" si="14"/>
        <v>0</v>
      </c>
      <c r="V98" s="166">
        <f t="shared" si="15"/>
        <v>0</v>
      </c>
      <c r="W98" s="38"/>
      <c r="X98" s="35"/>
      <c r="Y98" s="206">
        <f t="shared" si="16"/>
        <v>0</v>
      </c>
      <c r="Z98" s="38"/>
      <c r="AA98" s="38"/>
      <c r="AB98" s="38"/>
      <c r="AC98" s="370">
        <f t="shared" si="17"/>
        <v>0</v>
      </c>
      <c r="AD98" s="197"/>
      <c r="AE98" s="160"/>
      <c r="AF98" s="38"/>
      <c r="AG98" s="168">
        <f t="shared" si="18"/>
        <v>0</v>
      </c>
      <c r="AH98" s="171">
        <f t="shared" si="19"/>
        <v>0</v>
      </c>
    </row>
    <row r="99" spans="1:34" ht="15" customHeight="1" x14ac:dyDescent="0.25">
      <c r="A99" s="15">
        <v>83</v>
      </c>
      <c r="B99" s="28" t="s">
        <v>204</v>
      </c>
      <c r="C99" s="29" t="s">
        <v>12</v>
      </c>
      <c r="D99" s="38"/>
      <c r="E99" s="144"/>
      <c r="F99" s="144"/>
      <c r="G99" s="144"/>
      <c r="H99" s="35"/>
      <c r="I99" s="38"/>
      <c r="J99" s="38">
        <f t="shared" si="10"/>
        <v>0</v>
      </c>
      <c r="K99" s="38">
        <f t="shared" si="11"/>
        <v>0</v>
      </c>
      <c r="L99" s="352">
        <f t="shared" si="12"/>
        <v>0</v>
      </c>
      <c r="M99" s="38"/>
      <c r="N99" s="144"/>
      <c r="O99" s="144"/>
      <c r="P99" s="144"/>
      <c r="Q99" s="35"/>
      <c r="R99" s="38"/>
      <c r="S99" s="38"/>
      <c r="T99" s="38">
        <f t="shared" si="13"/>
        <v>0</v>
      </c>
      <c r="U99" s="38">
        <f t="shared" si="14"/>
        <v>0</v>
      </c>
      <c r="V99" s="166">
        <f t="shared" si="15"/>
        <v>0</v>
      </c>
      <c r="W99" s="38"/>
      <c r="X99" s="35"/>
      <c r="Y99" s="206">
        <f t="shared" si="16"/>
        <v>0</v>
      </c>
      <c r="Z99" s="38"/>
      <c r="AA99" s="38"/>
      <c r="AB99" s="38"/>
      <c r="AC99" s="370">
        <f t="shared" si="17"/>
        <v>0</v>
      </c>
      <c r="AD99" s="197"/>
      <c r="AE99" s="160"/>
      <c r="AF99" s="38"/>
      <c r="AG99" s="168">
        <f t="shared" si="18"/>
        <v>0</v>
      </c>
      <c r="AH99" s="171">
        <f t="shared" si="19"/>
        <v>0</v>
      </c>
    </row>
    <row r="100" spans="1:34" ht="15" customHeight="1" x14ac:dyDescent="0.25">
      <c r="A100" s="15">
        <v>84</v>
      </c>
      <c r="B100" s="28" t="s">
        <v>180</v>
      </c>
      <c r="C100" s="29" t="s">
        <v>12</v>
      </c>
      <c r="D100" s="38"/>
      <c r="E100" s="144"/>
      <c r="F100" s="144"/>
      <c r="G100" s="144"/>
      <c r="H100" s="35"/>
      <c r="I100" s="38"/>
      <c r="J100" s="38">
        <f t="shared" si="10"/>
        <v>0</v>
      </c>
      <c r="K100" s="38">
        <f t="shared" si="11"/>
        <v>0</v>
      </c>
      <c r="L100" s="352">
        <f t="shared" si="12"/>
        <v>0</v>
      </c>
      <c r="M100" s="38"/>
      <c r="N100" s="144"/>
      <c r="O100" s="144"/>
      <c r="P100" s="144"/>
      <c r="Q100" s="35"/>
      <c r="R100" s="38"/>
      <c r="S100" s="38"/>
      <c r="T100" s="38">
        <f t="shared" si="13"/>
        <v>0</v>
      </c>
      <c r="U100" s="38">
        <f t="shared" si="14"/>
        <v>0</v>
      </c>
      <c r="V100" s="166">
        <f t="shared" si="15"/>
        <v>0</v>
      </c>
      <c r="W100" s="38"/>
      <c r="X100" s="35"/>
      <c r="Y100" s="206">
        <f t="shared" si="16"/>
        <v>0</v>
      </c>
      <c r="Z100" s="38"/>
      <c r="AA100" s="38"/>
      <c r="AB100" s="38"/>
      <c r="AC100" s="370">
        <f t="shared" si="17"/>
        <v>0</v>
      </c>
      <c r="AD100" s="197"/>
      <c r="AE100" s="160"/>
      <c r="AF100" s="38"/>
      <c r="AG100" s="168">
        <f t="shared" si="18"/>
        <v>0</v>
      </c>
      <c r="AH100" s="171">
        <f t="shared" si="19"/>
        <v>0</v>
      </c>
    </row>
    <row r="101" spans="1:34" ht="15" customHeight="1" x14ac:dyDescent="0.25">
      <c r="A101" s="15">
        <v>85</v>
      </c>
      <c r="B101" s="28" t="s">
        <v>202</v>
      </c>
      <c r="C101" s="29" t="s">
        <v>12</v>
      </c>
      <c r="D101" s="38"/>
      <c r="E101" s="144"/>
      <c r="F101" s="144"/>
      <c r="G101" s="144"/>
      <c r="H101" s="35"/>
      <c r="I101" s="38"/>
      <c r="J101" s="38">
        <f t="shared" si="10"/>
        <v>0</v>
      </c>
      <c r="K101" s="38">
        <f t="shared" si="11"/>
        <v>0</v>
      </c>
      <c r="L101" s="352">
        <f t="shared" si="12"/>
        <v>0</v>
      </c>
      <c r="M101" s="38"/>
      <c r="N101" s="144"/>
      <c r="O101" s="144"/>
      <c r="P101" s="144"/>
      <c r="Q101" s="35"/>
      <c r="R101" s="38"/>
      <c r="S101" s="38"/>
      <c r="T101" s="38">
        <f t="shared" si="13"/>
        <v>0</v>
      </c>
      <c r="U101" s="38">
        <f t="shared" si="14"/>
        <v>0</v>
      </c>
      <c r="V101" s="166">
        <f t="shared" si="15"/>
        <v>0</v>
      </c>
      <c r="W101" s="38"/>
      <c r="X101" s="35"/>
      <c r="Y101" s="206">
        <f t="shared" si="16"/>
        <v>0</v>
      </c>
      <c r="Z101" s="38"/>
      <c r="AA101" s="38"/>
      <c r="AB101" s="38"/>
      <c r="AC101" s="370">
        <f t="shared" si="17"/>
        <v>0</v>
      </c>
      <c r="AD101" s="197"/>
      <c r="AE101" s="160"/>
      <c r="AF101" s="38"/>
      <c r="AG101" s="168">
        <f t="shared" si="18"/>
        <v>0</v>
      </c>
      <c r="AH101" s="171">
        <f t="shared" si="19"/>
        <v>0</v>
      </c>
    </row>
    <row r="102" spans="1:34" ht="15" customHeight="1" x14ac:dyDescent="0.25">
      <c r="A102" s="15">
        <v>86</v>
      </c>
      <c r="B102" s="19" t="s">
        <v>205</v>
      </c>
      <c r="C102" s="39" t="s">
        <v>82</v>
      </c>
      <c r="D102" s="38"/>
      <c r="E102" s="144"/>
      <c r="F102" s="144"/>
      <c r="G102" s="144"/>
      <c r="H102" s="35"/>
      <c r="I102" s="38"/>
      <c r="J102" s="38">
        <f t="shared" si="10"/>
        <v>0</v>
      </c>
      <c r="K102" s="38">
        <f t="shared" si="11"/>
        <v>0</v>
      </c>
      <c r="L102" s="352">
        <f t="shared" si="12"/>
        <v>0</v>
      </c>
      <c r="M102" s="38"/>
      <c r="N102" s="144"/>
      <c r="O102" s="144"/>
      <c r="P102" s="144"/>
      <c r="Q102" s="35"/>
      <c r="R102" s="38"/>
      <c r="S102" s="38"/>
      <c r="T102" s="38">
        <f t="shared" si="13"/>
        <v>0</v>
      </c>
      <c r="U102" s="38">
        <f t="shared" si="14"/>
        <v>0</v>
      </c>
      <c r="V102" s="166">
        <f t="shared" si="15"/>
        <v>0</v>
      </c>
      <c r="W102" s="38"/>
      <c r="X102" s="35"/>
      <c r="Y102" s="206">
        <f t="shared" si="16"/>
        <v>0</v>
      </c>
      <c r="Z102" s="38"/>
      <c r="AA102" s="38"/>
      <c r="AB102" s="38"/>
      <c r="AC102" s="370">
        <f t="shared" si="17"/>
        <v>0</v>
      </c>
      <c r="AD102" s="197"/>
      <c r="AE102" s="160"/>
      <c r="AF102" s="38"/>
      <c r="AG102" s="168">
        <f t="shared" si="18"/>
        <v>0</v>
      </c>
      <c r="AH102" s="171">
        <f t="shared" si="19"/>
        <v>0</v>
      </c>
    </row>
    <row r="103" spans="1:34" ht="15" customHeight="1" x14ac:dyDescent="0.25">
      <c r="A103" s="40"/>
      <c r="B103" s="336" t="s">
        <v>83</v>
      </c>
      <c r="C103" s="40"/>
      <c r="D103" s="145"/>
      <c r="E103" s="146"/>
      <c r="F103" s="146"/>
      <c r="G103" s="146"/>
      <c r="H103" s="33"/>
      <c r="I103" s="147"/>
      <c r="J103" s="38">
        <f t="shared" si="10"/>
        <v>0</v>
      </c>
      <c r="K103" s="38">
        <f t="shared" si="11"/>
        <v>0</v>
      </c>
      <c r="L103" s="352">
        <f t="shared" si="12"/>
        <v>0</v>
      </c>
      <c r="M103" s="145"/>
      <c r="N103" s="146"/>
      <c r="O103" s="146"/>
      <c r="P103" s="146"/>
      <c r="Q103" s="33"/>
      <c r="R103" s="147"/>
      <c r="S103" s="147"/>
      <c r="T103" s="38">
        <f t="shared" si="13"/>
        <v>0</v>
      </c>
      <c r="U103" s="38">
        <f t="shared" si="14"/>
        <v>0</v>
      </c>
      <c r="V103" s="166">
        <f t="shared" si="15"/>
        <v>0</v>
      </c>
      <c r="W103" s="147"/>
      <c r="X103" s="33"/>
      <c r="Y103" s="206">
        <f t="shared" si="16"/>
        <v>0</v>
      </c>
      <c r="Z103" s="147"/>
      <c r="AA103" s="147"/>
      <c r="AB103" s="147"/>
      <c r="AC103" s="370">
        <f t="shared" si="17"/>
        <v>0</v>
      </c>
      <c r="AD103" s="198"/>
      <c r="AE103" s="190"/>
      <c r="AF103" s="147"/>
      <c r="AG103" s="168">
        <f t="shared" si="18"/>
        <v>0</v>
      </c>
      <c r="AH103" s="171">
        <f t="shared" si="19"/>
        <v>0</v>
      </c>
    </row>
    <row r="104" spans="1:34" x14ac:dyDescent="0.25">
      <c r="A104" s="15">
        <v>87</v>
      </c>
      <c r="B104" s="59" t="s">
        <v>84</v>
      </c>
      <c r="C104" s="29" t="s">
        <v>12</v>
      </c>
      <c r="D104" s="38"/>
      <c r="E104" s="144"/>
      <c r="F104" s="436">
        <v>2.3999999999999998E-3</v>
      </c>
      <c r="G104" s="144"/>
      <c r="H104" s="35"/>
      <c r="I104" s="38"/>
      <c r="J104" s="38">
        <f t="shared" si="10"/>
        <v>0</v>
      </c>
      <c r="K104" s="38">
        <f t="shared" si="11"/>
        <v>0</v>
      </c>
      <c r="L104" s="352">
        <f t="shared" si="12"/>
        <v>0</v>
      </c>
      <c r="M104" s="38"/>
      <c r="N104" s="144"/>
      <c r="O104" s="436">
        <v>2.3999999999999998E-3</v>
      </c>
      <c r="P104" s="144"/>
      <c r="Q104" s="35"/>
      <c r="R104" s="38"/>
      <c r="S104" s="38"/>
      <c r="T104" s="38">
        <f t="shared" si="13"/>
        <v>0</v>
      </c>
      <c r="U104" s="38">
        <f t="shared" si="14"/>
        <v>0</v>
      </c>
      <c r="V104" s="166">
        <f t="shared" si="15"/>
        <v>0</v>
      </c>
      <c r="W104" s="38"/>
      <c r="X104" s="35"/>
      <c r="Y104" s="206">
        <f t="shared" si="16"/>
        <v>0</v>
      </c>
      <c r="Z104" s="38"/>
      <c r="AA104" s="38"/>
      <c r="AB104" s="38"/>
      <c r="AC104" s="370">
        <f t="shared" si="17"/>
        <v>0</v>
      </c>
      <c r="AD104" s="197"/>
      <c r="AE104" s="160"/>
      <c r="AF104" s="38"/>
      <c r="AG104" s="168">
        <f t="shared" si="18"/>
        <v>0</v>
      </c>
      <c r="AH104" s="171">
        <f t="shared" si="19"/>
        <v>0</v>
      </c>
    </row>
    <row r="105" spans="1:34" x14ac:dyDescent="0.25">
      <c r="A105" s="40"/>
      <c r="B105" s="274">
        <v>4.8000000000000001E-2</v>
      </c>
      <c r="C105" s="39" t="s">
        <v>82</v>
      </c>
      <c r="D105" s="149"/>
      <c r="E105" s="149"/>
      <c r="F105" s="149"/>
      <c r="G105" s="149"/>
      <c r="H105" s="46"/>
      <c r="I105" s="149"/>
      <c r="J105" s="38">
        <f t="shared" si="10"/>
        <v>0</v>
      </c>
      <c r="K105" s="38">
        <f t="shared" si="11"/>
        <v>0</v>
      </c>
      <c r="L105" s="352">
        <f t="shared" si="12"/>
        <v>0</v>
      </c>
      <c r="M105" s="149"/>
      <c r="N105" s="149"/>
      <c r="O105" s="149"/>
      <c r="P105" s="149"/>
      <c r="Q105" s="46"/>
      <c r="R105" s="149"/>
      <c r="S105" s="149"/>
      <c r="T105" s="38">
        <f t="shared" si="13"/>
        <v>0</v>
      </c>
      <c r="U105" s="38">
        <f t="shared" si="14"/>
        <v>0</v>
      </c>
      <c r="V105" s="166">
        <f t="shared" si="15"/>
        <v>0</v>
      </c>
      <c r="W105" s="150"/>
      <c r="X105" s="46"/>
      <c r="Y105" s="206">
        <f t="shared" si="16"/>
        <v>0</v>
      </c>
      <c r="Z105" s="150"/>
      <c r="AA105" s="149"/>
      <c r="AB105" s="150"/>
      <c r="AC105" s="370">
        <f t="shared" si="17"/>
        <v>0</v>
      </c>
      <c r="AD105" s="197"/>
      <c r="AE105" s="191"/>
      <c r="AF105" s="150"/>
      <c r="AG105" s="168">
        <f t="shared" si="18"/>
        <v>0</v>
      </c>
      <c r="AH105" s="171">
        <f t="shared" si="19"/>
        <v>0</v>
      </c>
    </row>
    <row r="106" spans="1:34" ht="15" customHeight="1" x14ac:dyDescent="0.25">
      <c r="A106" s="45"/>
      <c r="B106" s="272" t="s">
        <v>209</v>
      </c>
      <c r="C106" s="35"/>
      <c r="D106" s="38"/>
      <c r="E106" s="38"/>
      <c r="F106" s="38"/>
      <c r="G106" s="38"/>
      <c r="H106" s="38"/>
      <c r="I106" s="151"/>
      <c r="J106" s="38">
        <f t="shared" si="10"/>
        <v>0</v>
      </c>
      <c r="K106" s="38">
        <f t="shared" si="11"/>
        <v>0</v>
      </c>
      <c r="L106" s="352">
        <f t="shared" si="12"/>
        <v>0</v>
      </c>
      <c r="M106" s="38"/>
      <c r="N106" s="38"/>
      <c r="O106" s="38"/>
      <c r="P106" s="38"/>
      <c r="Q106" s="38"/>
      <c r="R106" s="151"/>
      <c r="S106" s="151"/>
      <c r="T106" s="38">
        <f t="shared" si="13"/>
        <v>0</v>
      </c>
      <c r="U106" s="38">
        <f t="shared" si="14"/>
        <v>0</v>
      </c>
      <c r="V106" s="166">
        <f t="shared" si="15"/>
        <v>0</v>
      </c>
      <c r="W106" s="148"/>
      <c r="X106" s="38"/>
      <c r="Y106" s="206">
        <f t="shared" si="16"/>
        <v>0</v>
      </c>
      <c r="Z106" s="148"/>
      <c r="AA106" s="53"/>
      <c r="AB106" s="148"/>
      <c r="AC106" s="370">
        <f t="shared" si="17"/>
        <v>0</v>
      </c>
      <c r="AD106" s="197"/>
      <c r="AE106" s="160"/>
      <c r="AF106" s="148"/>
      <c r="AG106" s="168">
        <f t="shared" si="18"/>
        <v>0</v>
      </c>
      <c r="AH106" s="171">
        <f t="shared" si="19"/>
        <v>0</v>
      </c>
    </row>
    <row r="107" spans="1:34" ht="15" customHeight="1" x14ac:dyDescent="0.25">
      <c r="A107" s="15">
        <v>88</v>
      </c>
      <c r="B107" s="19" t="s">
        <v>71</v>
      </c>
      <c r="C107" s="20" t="s">
        <v>12</v>
      </c>
      <c r="D107" s="38"/>
      <c r="E107" s="38"/>
      <c r="F107" s="38"/>
      <c r="G107" s="144"/>
      <c r="H107" s="38"/>
      <c r="I107" s="38"/>
      <c r="J107" s="38">
        <f t="shared" si="10"/>
        <v>0</v>
      </c>
      <c r="K107" s="38">
        <f t="shared" si="11"/>
        <v>0</v>
      </c>
      <c r="L107" s="352">
        <f t="shared" si="12"/>
        <v>0</v>
      </c>
      <c r="M107" s="38"/>
      <c r="N107" s="38"/>
      <c r="O107" s="38"/>
      <c r="P107" s="144"/>
      <c r="Q107" s="38"/>
      <c r="R107" s="38"/>
      <c r="S107" s="38"/>
      <c r="T107" s="38">
        <f t="shared" si="13"/>
        <v>0</v>
      </c>
      <c r="U107" s="38">
        <f t="shared" si="14"/>
        <v>0</v>
      </c>
      <c r="V107" s="166">
        <f t="shared" si="15"/>
        <v>0</v>
      </c>
      <c r="W107" s="38"/>
      <c r="X107" s="38"/>
      <c r="Y107" s="206">
        <f t="shared" si="16"/>
        <v>0</v>
      </c>
      <c r="Z107" s="38"/>
      <c r="AA107" s="35"/>
      <c r="AB107" s="38"/>
      <c r="AC107" s="370">
        <f t="shared" si="17"/>
        <v>0</v>
      </c>
      <c r="AD107" s="197"/>
      <c r="AE107" s="160"/>
      <c r="AF107" s="38"/>
      <c r="AG107" s="168">
        <f t="shared" si="18"/>
        <v>0</v>
      </c>
      <c r="AH107" s="171">
        <f t="shared" si="19"/>
        <v>0</v>
      </c>
    </row>
    <row r="108" spans="1:34" ht="15" customHeight="1" x14ac:dyDescent="0.25">
      <c r="A108" s="15">
        <v>89</v>
      </c>
      <c r="B108" s="24" t="s">
        <v>104</v>
      </c>
      <c r="C108" s="25" t="s">
        <v>12</v>
      </c>
      <c r="D108" s="38"/>
      <c r="E108" s="38"/>
      <c r="F108" s="38"/>
      <c r="G108" s="144"/>
      <c r="H108" s="38"/>
      <c r="I108" s="38"/>
      <c r="J108" s="38">
        <f t="shared" si="10"/>
        <v>0</v>
      </c>
      <c r="K108" s="38">
        <f t="shared" si="11"/>
        <v>0</v>
      </c>
      <c r="L108" s="352">
        <f t="shared" si="12"/>
        <v>0</v>
      </c>
      <c r="M108" s="38"/>
      <c r="N108" s="38"/>
      <c r="O108" s="38"/>
      <c r="P108" s="144"/>
      <c r="Q108" s="38"/>
      <c r="R108" s="38"/>
      <c r="S108" s="38"/>
      <c r="T108" s="38">
        <f t="shared" si="13"/>
        <v>0</v>
      </c>
      <c r="U108" s="38">
        <f t="shared" si="14"/>
        <v>0</v>
      </c>
      <c r="V108" s="166">
        <f t="shared" si="15"/>
        <v>0</v>
      </c>
      <c r="W108" s="38"/>
      <c r="X108" s="38"/>
      <c r="Y108" s="206">
        <f t="shared" si="16"/>
        <v>0</v>
      </c>
      <c r="Z108" s="38"/>
      <c r="AA108" s="35"/>
      <c r="AB108" s="38"/>
      <c r="AC108" s="370">
        <f t="shared" si="17"/>
        <v>0</v>
      </c>
      <c r="AD108" s="197"/>
      <c r="AE108" s="160"/>
      <c r="AF108" s="38"/>
      <c r="AG108" s="168">
        <f t="shared" si="18"/>
        <v>0</v>
      </c>
      <c r="AH108" s="171">
        <f t="shared" si="19"/>
        <v>0</v>
      </c>
    </row>
    <row r="109" spans="1:34" ht="15" customHeight="1" x14ac:dyDescent="0.25">
      <c r="A109" s="15">
        <v>90</v>
      </c>
      <c r="B109" s="24" t="s">
        <v>80</v>
      </c>
      <c r="C109" s="25" t="s">
        <v>12</v>
      </c>
      <c r="D109" s="38"/>
      <c r="E109" s="38"/>
      <c r="F109" s="38"/>
      <c r="G109" s="144"/>
      <c r="H109" s="38"/>
      <c r="I109" s="38"/>
      <c r="J109" s="38">
        <f t="shared" si="10"/>
        <v>0</v>
      </c>
      <c r="K109" s="38">
        <f t="shared" si="11"/>
        <v>0</v>
      </c>
      <c r="L109" s="352">
        <f t="shared" si="12"/>
        <v>0</v>
      </c>
      <c r="M109" s="38"/>
      <c r="N109" s="38"/>
      <c r="O109" s="38"/>
      <c r="P109" s="144"/>
      <c r="Q109" s="38"/>
      <c r="R109" s="38"/>
      <c r="S109" s="38"/>
      <c r="T109" s="38">
        <f t="shared" si="13"/>
        <v>0</v>
      </c>
      <c r="U109" s="38">
        <f t="shared" si="14"/>
        <v>0</v>
      </c>
      <c r="V109" s="166">
        <f t="shared" si="15"/>
        <v>0</v>
      </c>
      <c r="W109" s="38"/>
      <c r="X109" s="38"/>
      <c r="Y109" s="206">
        <f t="shared" si="16"/>
        <v>0</v>
      </c>
      <c r="Z109" s="38"/>
      <c r="AA109" s="35"/>
      <c r="AB109" s="38"/>
      <c r="AC109" s="370">
        <f t="shared" si="17"/>
        <v>0</v>
      </c>
      <c r="AD109" s="197"/>
      <c r="AE109" s="160"/>
      <c r="AF109" s="38"/>
      <c r="AG109" s="168">
        <f t="shared" si="18"/>
        <v>0</v>
      </c>
      <c r="AH109" s="171">
        <f t="shared" si="19"/>
        <v>0</v>
      </c>
    </row>
    <row r="110" spans="1:34" ht="15" customHeight="1" x14ac:dyDescent="0.25">
      <c r="A110" s="15">
        <v>91</v>
      </c>
      <c r="B110" s="16" t="s">
        <v>105</v>
      </c>
      <c r="C110" s="25" t="s">
        <v>12</v>
      </c>
      <c r="D110" s="38"/>
      <c r="E110" s="38"/>
      <c r="F110" s="38"/>
      <c r="G110" s="144"/>
      <c r="H110" s="38"/>
      <c r="I110" s="38"/>
      <c r="J110" s="38">
        <f t="shared" si="10"/>
        <v>0</v>
      </c>
      <c r="K110" s="38">
        <f t="shared" si="11"/>
        <v>0</v>
      </c>
      <c r="L110" s="352">
        <f t="shared" si="12"/>
        <v>0</v>
      </c>
      <c r="M110" s="38"/>
      <c r="N110" s="38"/>
      <c r="O110" s="38"/>
      <c r="P110" s="144"/>
      <c r="Q110" s="38"/>
      <c r="R110" s="38"/>
      <c r="S110" s="38"/>
      <c r="T110" s="38">
        <f t="shared" si="13"/>
        <v>0</v>
      </c>
      <c r="U110" s="38">
        <f t="shared" si="14"/>
        <v>0</v>
      </c>
      <c r="V110" s="166">
        <f t="shared" si="15"/>
        <v>0</v>
      </c>
      <c r="W110" s="38"/>
      <c r="X110" s="38"/>
      <c r="Y110" s="206">
        <f t="shared" si="16"/>
        <v>0</v>
      </c>
      <c r="Z110" s="38"/>
      <c r="AA110" s="35"/>
      <c r="AB110" s="38"/>
      <c r="AC110" s="370">
        <f t="shared" si="17"/>
        <v>0</v>
      </c>
      <c r="AD110" s="197"/>
      <c r="AE110" s="160"/>
      <c r="AF110" s="38"/>
      <c r="AG110" s="168">
        <f t="shared" si="18"/>
        <v>0</v>
      </c>
      <c r="AH110" s="171">
        <f t="shared" si="19"/>
        <v>0</v>
      </c>
    </row>
    <row r="111" spans="1:34" ht="15" customHeight="1" x14ac:dyDescent="0.25">
      <c r="A111" s="15">
        <v>92</v>
      </c>
      <c r="B111" s="16" t="s">
        <v>106</v>
      </c>
      <c r="C111" s="25" t="s">
        <v>12</v>
      </c>
      <c r="D111" s="38"/>
      <c r="E111" s="38"/>
      <c r="F111" s="38"/>
      <c r="G111" s="144"/>
      <c r="H111" s="38"/>
      <c r="I111" s="38"/>
      <c r="J111" s="38">
        <f t="shared" si="10"/>
        <v>0</v>
      </c>
      <c r="K111" s="38">
        <f t="shared" si="11"/>
        <v>0</v>
      </c>
      <c r="L111" s="352">
        <f t="shared" si="12"/>
        <v>0</v>
      </c>
      <c r="M111" s="38"/>
      <c r="N111" s="38"/>
      <c r="O111" s="38"/>
      <c r="P111" s="144"/>
      <c r="Q111" s="38"/>
      <c r="R111" s="38"/>
      <c r="S111" s="38"/>
      <c r="T111" s="38">
        <f t="shared" si="13"/>
        <v>0</v>
      </c>
      <c r="U111" s="38">
        <f t="shared" si="14"/>
        <v>0</v>
      </c>
      <c r="V111" s="166">
        <f t="shared" si="15"/>
        <v>0</v>
      </c>
      <c r="W111" s="38"/>
      <c r="X111" s="38"/>
      <c r="Y111" s="206">
        <f t="shared" si="16"/>
        <v>0</v>
      </c>
      <c r="Z111" s="18"/>
      <c r="AA111" s="35"/>
      <c r="AB111" s="38"/>
      <c r="AC111" s="370">
        <f t="shared" si="17"/>
        <v>0</v>
      </c>
      <c r="AD111" s="197"/>
      <c r="AE111" s="160"/>
      <c r="AF111" s="38"/>
      <c r="AG111" s="168">
        <f t="shared" si="18"/>
        <v>0</v>
      </c>
      <c r="AH111" s="171">
        <f t="shared" si="19"/>
        <v>0</v>
      </c>
    </row>
    <row r="112" spans="1:34" ht="15" customHeight="1" x14ac:dyDescent="0.25">
      <c r="A112" s="15">
        <v>93</v>
      </c>
      <c r="B112" s="24" t="s">
        <v>110</v>
      </c>
      <c r="C112" s="25" t="s">
        <v>12</v>
      </c>
      <c r="D112" s="38"/>
      <c r="E112" s="38"/>
      <c r="F112" s="38"/>
      <c r="G112" s="144"/>
      <c r="H112" s="38"/>
      <c r="I112" s="38"/>
      <c r="J112" s="38">
        <f t="shared" si="10"/>
        <v>0</v>
      </c>
      <c r="K112" s="38">
        <f t="shared" si="11"/>
        <v>0</v>
      </c>
      <c r="L112" s="352">
        <f t="shared" si="12"/>
        <v>0</v>
      </c>
      <c r="M112" s="38"/>
      <c r="N112" s="38"/>
      <c r="O112" s="38"/>
      <c r="P112" s="144"/>
      <c r="Q112" s="38"/>
      <c r="R112" s="38"/>
      <c r="S112" s="38"/>
      <c r="T112" s="38">
        <f t="shared" si="13"/>
        <v>0</v>
      </c>
      <c r="U112" s="38">
        <f t="shared" si="14"/>
        <v>0</v>
      </c>
      <c r="V112" s="166">
        <f t="shared" si="15"/>
        <v>0</v>
      </c>
      <c r="W112" s="38"/>
      <c r="X112" s="38"/>
      <c r="Y112" s="206">
        <f t="shared" si="16"/>
        <v>0</v>
      </c>
      <c r="Z112" s="18"/>
      <c r="AA112" s="35"/>
      <c r="AB112" s="38"/>
      <c r="AC112" s="370">
        <f t="shared" si="17"/>
        <v>0</v>
      </c>
      <c r="AD112" s="197"/>
      <c r="AE112" s="160"/>
      <c r="AF112" s="38"/>
      <c r="AG112" s="168">
        <f t="shared" si="18"/>
        <v>0</v>
      </c>
      <c r="AH112" s="171">
        <f t="shared" si="19"/>
        <v>0</v>
      </c>
    </row>
    <row r="113" spans="1:34" ht="15" customHeight="1" x14ac:dyDescent="0.25">
      <c r="A113" s="15">
        <v>94</v>
      </c>
      <c r="B113" s="24" t="s">
        <v>79</v>
      </c>
      <c r="C113" s="25" t="s">
        <v>12</v>
      </c>
      <c r="D113" s="38"/>
      <c r="E113" s="38"/>
      <c r="F113" s="38"/>
      <c r="G113" s="144"/>
      <c r="H113" s="38"/>
      <c r="I113" s="38"/>
      <c r="J113" s="38">
        <f t="shared" si="10"/>
        <v>0</v>
      </c>
      <c r="K113" s="38">
        <f t="shared" si="11"/>
        <v>0</v>
      </c>
      <c r="L113" s="352">
        <f t="shared" si="12"/>
        <v>0</v>
      </c>
      <c r="M113" s="38"/>
      <c r="N113" s="38"/>
      <c r="O113" s="38"/>
      <c r="P113" s="144"/>
      <c r="Q113" s="38"/>
      <c r="R113" s="38"/>
      <c r="S113" s="38"/>
      <c r="T113" s="38">
        <f t="shared" si="13"/>
        <v>0</v>
      </c>
      <c r="U113" s="38">
        <f t="shared" si="14"/>
        <v>0</v>
      </c>
      <c r="V113" s="166">
        <f t="shared" si="15"/>
        <v>0</v>
      </c>
      <c r="W113" s="38"/>
      <c r="X113" s="38"/>
      <c r="Y113" s="206">
        <f t="shared" si="16"/>
        <v>0</v>
      </c>
      <c r="Z113" s="18"/>
      <c r="AA113" s="35"/>
      <c r="AB113" s="38"/>
      <c r="AC113" s="370">
        <f t="shared" si="17"/>
        <v>0</v>
      </c>
      <c r="AD113" s="197"/>
      <c r="AE113" s="160"/>
      <c r="AF113" s="38"/>
      <c r="AG113" s="168">
        <f t="shared" si="18"/>
        <v>0</v>
      </c>
      <c r="AH113" s="171">
        <f t="shared" si="19"/>
        <v>0</v>
      </c>
    </row>
    <row r="114" spans="1:34" ht="15" customHeight="1" x14ac:dyDescent="0.25">
      <c r="A114" s="15"/>
      <c r="B114" s="269" t="s">
        <v>61</v>
      </c>
      <c r="C114" s="7"/>
      <c r="D114" s="38"/>
      <c r="E114" s="144"/>
      <c r="F114" s="144"/>
      <c r="G114" s="144"/>
      <c r="H114" s="35"/>
      <c r="I114" s="38"/>
      <c r="J114" s="38">
        <f t="shared" si="10"/>
        <v>0</v>
      </c>
      <c r="K114" s="38">
        <f t="shared" si="11"/>
        <v>0</v>
      </c>
      <c r="L114" s="352">
        <f t="shared" si="12"/>
        <v>0</v>
      </c>
      <c r="M114" s="38"/>
      <c r="N114" s="144"/>
      <c r="O114" s="144"/>
      <c r="P114" s="144"/>
      <c r="Q114" s="35"/>
      <c r="R114" s="38"/>
      <c r="S114" s="38"/>
      <c r="T114" s="38">
        <f t="shared" si="13"/>
        <v>0</v>
      </c>
      <c r="U114" s="38">
        <f t="shared" si="14"/>
        <v>0</v>
      </c>
      <c r="V114" s="166">
        <f t="shared" si="15"/>
        <v>0</v>
      </c>
      <c r="W114" s="38"/>
      <c r="X114" s="35"/>
      <c r="Y114" s="206">
        <f t="shared" si="16"/>
        <v>0</v>
      </c>
      <c r="Z114" s="144"/>
      <c r="AA114" s="38"/>
      <c r="AB114" s="38"/>
      <c r="AC114" s="370">
        <f t="shared" si="17"/>
        <v>0</v>
      </c>
      <c r="AD114" s="197"/>
      <c r="AE114" s="160"/>
      <c r="AF114" s="38"/>
      <c r="AG114" s="168">
        <f t="shared" si="18"/>
        <v>0</v>
      </c>
      <c r="AH114" s="171">
        <f t="shared" si="19"/>
        <v>0</v>
      </c>
    </row>
    <row r="115" spans="1:34" ht="15" customHeight="1" x14ac:dyDescent="0.25">
      <c r="A115" s="15">
        <v>95</v>
      </c>
      <c r="B115" s="16" t="s">
        <v>1</v>
      </c>
      <c r="C115" s="17" t="s">
        <v>12</v>
      </c>
      <c r="D115" s="38"/>
      <c r="E115" s="144"/>
      <c r="F115" s="144"/>
      <c r="G115" s="144"/>
      <c r="H115" s="35"/>
      <c r="I115" s="38"/>
      <c r="J115" s="38">
        <f t="shared" si="10"/>
        <v>0</v>
      </c>
      <c r="K115" s="38">
        <f t="shared" si="11"/>
        <v>0</v>
      </c>
      <c r="L115" s="352">
        <f t="shared" si="12"/>
        <v>0</v>
      </c>
      <c r="M115" s="38"/>
      <c r="N115" s="144"/>
      <c r="O115" s="144"/>
      <c r="P115" s="144"/>
      <c r="Q115" s="35"/>
      <c r="R115" s="38"/>
      <c r="S115" s="38"/>
      <c r="T115" s="38">
        <f t="shared" si="13"/>
        <v>0</v>
      </c>
      <c r="U115" s="38">
        <f t="shared" si="14"/>
        <v>0</v>
      </c>
      <c r="V115" s="166">
        <f t="shared" si="15"/>
        <v>0</v>
      </c>
      <c r="W115" s="38"/>
      <c r="X115" s="35"/>
      <c r="Y115" s="206">
        <f t="shared" si="16"/>
        <v>0</v>
      </c>
      <c r="Z115" s="144"/>
      <c r="AA115" s="38"/>
      <c r="AB115" s="38"/>
      <c r="AC115" s="370">
        <f t="shared" si="17"/>
        <v>0</v>
      </c>
      <c r="AD115" s="197"/>
      <c r="AE115" s="160"/>
      <c r="AF115" s="38"/>
      <c r="AG115" s="168">
        <f t="shared" si="18"/>
        <v>0</v>
      </c>
      <c r="AH115" s="171">
        <f t="shared" si="19"/>
        <v>0</v>
      </c>
    </row>
    <row r="116" spans="1:34" ht="15" customHeight="1" x14ac:dyDescent="0.25">
      <c r="A116" s="15">
        <v>96</v>
      </c>
      <c r="B116" s="19" t="s">
        <v>62</v>
      </c>
      <c r="C116" s="20" t="s">
        <v>12</v>
      </c>
      <c r="D116" s="38"/>
      <c r="E116" s="144"/>
      <c r="F116" s="144"/>
      <c r="G116" s="144"/>
      <c r="H116" s="35"/>
      <c r="I116" s="38"/>
      <c r="J116" s="38">
        <f t="shared" si="10"/>
        <v>0</v>
      </c>
      <c r="K116" s="38">
        <f t="shared" si="11"/>
        <v>0</v>
      </c>
      <c r="L116" s="352">
        <f t="shared" si="12"/>
        <v>0</v>
      </c>
      <c r="M116" s="38"/>
      <c r="N116" s="144"/>
      <c r="O116" s="144"/>
      <c r="P116" s="144"/>
      <c r="Q116" s="35"/>
      <c r="R116" s="38"/>
      <c r="S116" s="38"/>
      <c r="T116" s="38">
        <f t="shared" si="13"/>
        <v>0</v>
      </c>
      <c r="U116" s="38">
        <f t="shared" si="14"/>
        <v>0</v>
      </c>
      <c r="V116" s="166">
        <f t="shared" si="15"/>
        <v>0</v>
      </c>
      <c r="W116" s="38"/>
      <c r="X116" s="35"/>
      <c r="Y116" s="206">
        <f t="shared" si="16"/>
        <v>0</v>
      </c>
      <c r="Z116" s="144"/>
      <c r="AA116" s="38"/>
      <c r="AB116" s="38"/>
      <c r="AC116" s="370">
        <f t="shared" si="17"/>
        <v>0</v>
      </c>
      <c r="AD116" s="197"/>
      <c r="AE116" s="160"/>
      <c r="AF116" s="38"/>
      <c r="AG116" s="168">
        <f t="shared" si="18"/>
        <v>0</v>
      </c>
      <c r="AH116" s="171">
        <f t="shared" si="19"/>
        <v>0</v>
      </c>
    </row>
    <row r="117" spans="1:34" ht="15" customHeight="1" x14ac:dyDescent="0.25">
      <c r="A117" s="15">
        <v>97</v>
      </c>
      <c r="B117" s="19" t="s">
        <v>90</v>
      </c>
      <c r="C117" s="20" t="s">
        <v>12</v>
      </c>
      <c r="D117" s="38"/>
      <c r="E117" s="144"/>
      <c r="F117" s="144"/>
      <c r="G117" s="144"/>
      <c r="H117" s="35"/>
      <c r="I117" s="38"/>
      <c r="J117" s="38">
        <f t="shared" si="10"/>
        <v>0</v>
      </c>
      <c r="K117" s="38">
        <f t="shared" si="11"/>
        <v>0</v>
      </c>
      <c r="L117" s="352">
        <f t="shared" si="12"/>
        <v>0</v>
      </c>
      <c r="M117" s="38"/>
      <c r="N117" s="144"/>
      <c r="O117" s="144"/>
      <c r="P117" s="144"/>
      <c r="Q117" s="35"/>
      <c r="R117" s="38"/>
      <c r="S117" s="38"/>
      <c r="T117" s="38">
        <f t="shared" si="13"/>
        <v>0</v>
      </c>
      <c r="U117" s="38">
        <f t="shared" si="14"/>
        <v>0</v>
      </c>
      <c r="V117" s="166">
        <f t="shared" si="15"/>
        <v>0</v>
      </c>
      <c r="W117" s="38"/>
      <c r="X117" s="35"/>
      <c r="Y117" s="206">
        <f t="shared" si="16"/>
        <v>0</v>
      </c>
      <c r="Z117" s="144"/>
      <c r="AA117" s="38"/>
      <c r="AB117" s="38"/>
      <c r="AC117" s="370">
        <f t="shared" si="17"/>
        <v>0</v>
      </c>
      <c r="AD117" s="197"/>
      <c r="AE117" s="160"/>
      <c r="AF117" s="38"/>
      <c r="AG117" s="168">
        <f t="shared" si="18"/>
        <v>0</v>
      </c>
      <c r="AH117" s="171">
        <f t="shared" si="19"/>
        <v>0</v>
      </c>
    </row>
    <row r="118" spans="1:34" ht="15" customHeight="1" x14ac:dyDescent="0.25">
      <c r="A118" s="15">
        <v>98</v>
      </c>
      <c r="B118" s="19" t="s">
        <v>63</v>
      </c>
      <c r="C118" s="20" t="s">
        <v>12</v>
      </c>
      <c r="D118" s="38"/>
      <c r="E118" s="144"/>
      <c r="F118" s="144"/>
      <c r="G118" s="144"/>
      <c r="H118" s="35"/>
      <c r="I118" s="38"/>
      <c r="J118" s="38">
        <f t="shared" si="10"/>
        <v>0</v>
      </c>
      <c r="K118" s="38">
        <f t="shared" si="11"/>
        <v>0</v>
      </c>
      <c r="L118" s="352">
        <f t="shared" si="12"/>
        <v>0</v>
      </c>
      <c r="M118" s="38"/>
      <c r="N118" s="144"/>
      <c r="O118" s="144"/>
      <c r="P118" s="144"/>
      <c r="Q118" s="35"/>
      <c r="R118" s="38"/>
      <c r="S118" s="38"/>
      <c r="T118" s="38">
        <f t="shared" si="13"/>
        <v>0</v>
      </c>
      <c r="U118" s="38">
        <f t="shared" si="14"/>
        <v>0</v>
      </c>
      <c r="V118" s="166">
        <f t="shared" si="15"/>
        <v>0</v>
      </c>
      <c r="W118" s="38"/>
      <c r="X118" s="35"/>
      <c r="Y118" s="206">
        <f t="shared" si="16"/>
        <v>0</v>
      </c>
      <c r="Z118" s="144"/>
      <c r="AA118" s="38"/>
      <c r="AB118" s="38"/>
      <c r="AC118" s="370">
        <f t="shared" si="17"/>
        <v>0</v>
      </c>
      <c r="AD118" s="197"/>
      <c r="AE118" s="160"/>
      <c r="AF118" s="38"/>
      <c r="AG118" s="168">
        <f t="shared" si="18"/>
        <v>0</v>
      </c>
      <c r="AH118" s="171">
        <f t="shared" si="19"/>
        <v>0</v>
      </c>
    </row>
    <row r="119" spans="1:34" x14ac:dyDescent="0.25">
      <c r="A119" s="15">
        <v>99</v>
      </c>
      <c r="B119" s="16" t="s">
        <v>64</v>
      </c>
      <c r="C119" s="17" t="s">
        <v>12</v>
      </c>
      <c r="D119" s="38"/>
      <c r="E119" s="144"/>
      <c r="F119" s="144"/>
      <c r="G119" s="144"/>
      <c r="H119" s="35"/>
      <c r="I119" s="38"/>
      <c r="J119" s="38">
        <f t="shared" si="10"/>
        <v>0</v>
      </c>
      <c r="K119" s="38">
        <f t="shared" si="11"/>
        <v>0</v>
      </c>
      <c r="L119" s="352">
        <f t="shared" si="12"/>
        <v>0</v>
      </c>
      <c r="M119" s="38"/>
      <c r="N119" s="144"/>
      <c r="O119" s="144"/>
      <c r="P119" s="144"/>
      <c r="Q119" s="35"/>
      <c r="R119" s="38"/>
      <c r="S119" s="38"/>
      <c r="T119" s="38">
        <f t="shared" si="13"/>
        <v>0</v>
      </c>
      <c r="U119" s="38">
        <f t="shared" si="14"/>
        <v>0</v>
      </c>
      <c r="V119" s="166">
        <f t="shared" si="15"/>
        <v>0</v>
      </c>
      <c r="W119" s="38"/>
      <c r="X119" s="217">
        <v>5.5999999999999999E-3</v>
      </c>
      <c r="Y119" s="206">
        <f t="shared" si="16"/>
        <v>5.5999999999999999E-3</v>
      </c>
      <c r="Z119" s="144"/>
      <c r="AA119" s="167">
        <v>5.5999999999999999E-3</v>
      </c>
      <c r="AB119" s="38"/>
      <c r="AC119" s="370">
        <f t="shared" si="17"/>
        <v>0</v>
      </c>
      <c r="AD119" s="197"/>
      <c r="AE119" s="160"/>
      <c r="AF119" s="38"/>
      <c r="AG119" s="168">
        <f t="shared" si="18"/>
        <v>0</v>
      </c>
      <c r="AH119" s="171">
        <f t="shared" si="19"/>
        <v>5.5999999999999999E-3</v>
      </c>
    </row>
    <row r="120" spans="1:34" ht="15" customHeight="1" x14ac:dyDescent="0.25">
      <c r="A120" s="15">
        <v>100</v>
      </c>
      <c r="B120" s="16" t="s">
        <v>65</v>
      </c>
      <c r="C120" s="17" t="s">
        <v>12</v>
      </c>
      <c r="D120" s="435">
        <v>0.1</v>
      </c>
      <c r="E120" s="144"/>
      <c r="F120" s="144"/>
      <c r="G120" s="144"/>
      <c r="H120" s="35"/>
      <c r="I120" s="38"/>
      <c r="J120" s="38">
        <f t="shared" si="10"/>
        <v>0.1</v>
      </c>
      <c r="K120" s="38">
        <f t="shared" si="11"/>
        <v>0</v>
      </c>
      <c r="L120" s="352">
        <f t="shared" si="12"/>
        <v>0.1</v>
      </c>
      <c r="M120" s="435">
        <v>0.1</v>
      </c>
      <c r="N120" s="144"/>
      <c r="O120" s="144"/>
      <c r="P120" s="144"/>
      <c r="Q120" s="35"/>
      <c r="R120" s="38"/>
      <c r="S120" s="38"/>
      <c r="T120" s="38">
        <f t="shared" si="13"/>
        <v>0.1</v>
      </c>
      <c r="U120" s="38">
        <f t="shared" si="14"/>
        <v>0</v>
      </c>
      <c r="V120" s="166">
        <f t="shared" si="15"/>
        <v>0.1</v>
      </c>
      <c r="W120" s="38"/>
      <c r="X120" s="35"/>
      <c r="Y120" s="206">
        <f t="shared" si="16"/>
        <v>0</v>
      </c>
      <c r="Z120" s="144"/>
      <c r="AA120" s="38"/>
      <c r="AB120" s="38"/>
      <c r="AC120" s="370">
        <f t="shared" si="17"/>
        <v>0</v>
      </c>
      <c r="AD120" s="197"/>
      <c r="AE120" s="160"/>
      <c r="AF120" s="38"/>
      <c r="AG120" s="168">
        <f t="shared" si="18"/>
        <v>0</v>
      </c>
      <c r="AH120" s="171">
        <f t="shared" si="19"/>
        <v>0.2</v>
      </c>
    </row>
    <row r="121" spans="1:34" ht="15" customHeight="1" x14ac:dyDescent="0.25">
      <c r="A121" s="15"/>
      <c r="B121" s="269" t="s">
        <v>122</v>
      </c>
      <c r="C121" s="7"/>
      <c r="D121" s="38"/>
      <c r="E121" s="144"/>
      <c r="F121" s="144"/>
      <c r="G121" s="144"/>
      <c r="H121" s="35"/>
      <c r="I121" s="38"/>
      <c r="J121" s="38">
        <f t="shared" si="10"/>
        <v>0</v>
      </c>
      <c r="K121" s="38">
        <f t="shared" si="11"/>
        <v>0</v>
      </c>
      <c r="L121" s="352">
        <f t="shared" si="12"/>
        <v>0</v>
      </c>
      <c r="M121" s="38"/>
      <c r="N121" s="144"/>
      <c r="O121" s="144"/>
      <c r="P121" s="144"/>
      <c r="Q121" s="35"/>
      <c r="R121" s="38"/>
      <c r="S121" s="38"/>
      <c r="T121" s="38">
        <f t="shared" si="13"/>
        <v>0</v>
      </c>
      <c r="U121" s="38">
        <f t="shared" si="14"/>
        <v>0</v>
      </c>
      <c r="V121" s="166">
        <f t="shared" si="15"/>
        <v>0</v>
      </c>
      <c r="W121" s="38"/>
      <c r="X121" s="35"/>
      <c r="Y121" s="206">
        <f t="shared" si="16"/>
        <v>0</v>
      </c>
      <c r="Z121" s="144"/>
      <c r="AA121" s="38"/>
      <c r="AB121" s="38"/>
      <c r="AC121" s="370">
        <f t="shared" si="17"/>
        <v>0</v>
      </c>
      <c r="AD121" s="197"/>
      <c r="AE121" s="160"/>
      <c r="AF121" s="38"/>
      <c r="AG121" s="168">
        <f t="shared" si="18"/>
        <v>0</v>
      </c>
      <c r="AH121" s="171">
        <f t="shared" si="19"/>
        <v>0</v>
      </c>
    </row>
    <row r="122" spans="1:34" ht="15" customHeight="1" x14ac:dyDescent="0.25">
      <c r="A122" s="15">
        <v>101</v>
      </c>
      <c r="B122" s="16" t="s">
        <v>72</v>
      </c>
      <c r="C122" s="25" t="s">
        <v>12</v>
      </c>
      <c r="D122" s="38"/>
      <c r="E122" s="144"/>
      <c r="F122" s="144"/>
      <c r="G122" s="144"/>
      <c r="H122" s="35"/>
      <c r="I122" s="38"/>
      <c r="J122" s="38">
        <f t="shared" si="10"/>
        <v>0</v>
      </c>
      <c r="K122" s="38">
        <f t="shared" si="11"/>
        <v>0</v>
      </c>
      <c r="L122" s="352">
        <f t="shared" si="12"/>
        <v>0</v>
      </c>
      <c r="M122" s="38"/>
      <c r="N122" s="144"/>
      <c r="O122" s="144"/>
      <c r="P122" s="144"/>
      <c r="Q122" s="35"/>
      <c r="R122" s="38"/>
      <c r="S122" s="38"/>
      <c r="T122" s="38">
        <f t="shared" si="13"/>
        <v>0</v>
      </c>
      <c r="U122" s="38">
        <f t="shared" si="14"/>
        <v>0</v>
      </c>
      <c r="V122" s="166">
        <f t="shared" si="15"/>
        <v>0</v>
      </c>
      <c r="W122" s="38"/>
      <c r="X122" s="35"/>
      <c r="Y122" s="206">
        <f t="shared" si="16"/>
        <v>0</v>
      </c>
      <c r="Z122" s="144"/>
      <c r="AA122" s="38"/>
      <c r="AB122" s="38"/>
      <c r="AC122" s="370">
        <f t="shared" si="17"/>
        <v>0</v>
      </c>
      <c r="AD122" s="197"/>
      <c r="AE122" s="160"/>
      <c r="AF122" s="38"/>
      <c r="AG122" s="168">
        <f t="shared" si="18"/>
        <v>0</v>
      </c>
      <c r="AH122" s="171">
        <f t="shared" si="19"/>
        <v>0</v>
      </c>
    </row>
    <row r="123" spans="1:34" x14ac:dyDescent="0.25">
      <c r="A123" s="15">
        <v>102</v>
      </c>
      <c r="B123" s="16" t="s">
        <v>73</v>
      </c>
      <c r="C123" s="25" t="s">
        <v>12</v>
      </c>
      <c r="D123" s="38"/>
      <c r="E123" s="144"/>
      <c r="F123" s="144"/>
      <c r="G123" s="144"/>
      <c r="H123" s="35"/>
      <c r="I123" s="38"/>
      <c r="J123" s="38">
        <f t="shared" si="10"/>
        <v>0</v>
      </c>
      <c r="K123" s="38">
        <f t="shared" si="11"/>
        <v>0</v>
      </c>
      <c r="L123" s="352">
        <f t="shared" si="12"/>
        <v>0</v>
      </c>
      <c r="M123" s="38"/>
      <c r="N123" s="144"/>
      <c r="O123" s="144"/>
      <c r="P123" s="144"/>
      <c r="Q123" s="35"/>
      <c r="R123" s="38"/>
      <c r="S123" s="38"/>
      <c r="T123" s="38">
        <f t="shared" si="13"/>
        <v>0</v>
      </c>
      <c r="U123" s="38">
        <f t="shared" si="14"/>
        <v>0</v>
      </c>
      <c r="V123" s="166">
        <f t="shared" si="15"/>
        <v>0</v>
      </c>
      <c r="W123" s="38"/>
      <c r="X123" s="35"/>
      <c r="Y123" s="206">
        <f t="shared" si="16"/>
        <v>0</v>
      </c>
      <c r="Z123" s="144"/>
      <c r="AA123" s="38"/>
      <c r="AB123" s="38"/>
      <c r="AC123" s="370">
        <f t="shared" si="17"/>
        <v>0</v>
      </c>
      <c r="AD123" s="220">
        <f>99.4/1000</f>
        <v>9.9400000000000002E-2</v>
      </c>
      <c r="AE123" s="160"/>
      <c r="AF123" s="38"/>
      <c r="AG123" s="168">
        <f t="shared" si="18"/>
        <v>9.9400000000000002E-2</v>
      </c>
      <c r="AH123" s="171">
        <f t="shared" si="19"/>
        <v>9.9400000000000002E-2</v>
      </c>
    </row>
    <row r="124" spans="1:34" x14ac:dyDescent="0.25">
      <c r="A124" s="15">
        <v>103</v>
      </c>
      <c r="B124" s="16" t="s">
        <v>74</v>
      </c>
      <c r="C124" s="25" t="s">
        <v>12</v>
      </c>
      <c r="D124" s="38"/>
      <c r="E124" s="144"/>
      <c r="F124" s="144"/>
      <c r="G124" s="144"/>
      <c r="H124" s="35"/>
      <c r="I124" s="38"/>
      <c r="J124" s="38">
        <f t="shared" si="10"/>
        <v>0</v>
      </c>
      <c r="K124" s="38">
        <f t="shared" si="11"/>
        <v>0</v>
      </c>
      <c r="L124" s="352">
        <f t="shared" si="12"/>
        <v>0</v>
      </c>
      <c r="M124" s="38"/>
      <c r="N124" s="144"/>
      <c r="O124" s="144"/>
      <c r="P124" s="144"/>
      <c r="Q124" s="35"/>
      <c r="R124" s="38"/>
      <c r="S124" s="38"/>
      <c r="T124" s="38">
        <f t="shared" si="13"/>
        <v>0</v>
      </c>
      <c r="U124" s="38">
        <f t="shared" si="14"/>
        <v>0</v>
      </c>
      <c r="V124" s="166">
        <f t="shared" si="15"/>
        <v>0</v>
      </c>
      <c r="W124" s="38"/>
      <c r="X124" s="35"/>
      <c r="Y124" s="206">
        <f t="shared" si="16"/>
        <v>0</v>
      </c>
      <c r="Z124" s="144"/>
      <c r="AA124" s="38"/>
      <c r="AB124" s="38"/>
      <c r="AC124" s="370">
        <f t="shared" si="17"/>
        <v>0</v>
      </c>
      <c r="AD124" s="220">
        <f>12.5/1000</f>
        <v>1.2500000000000001E-2</v>
      </c>
      <c r="AE124" s="160"/>
      <c r="AF124" s="38"/>
      <c r="AG124" s="168">
        <f t="shared" si="18"/>
        <v>1.2500000000000001E-2</v>
      </c>
      <c r="AH124" s="171">
        <f t="shared" si="19"/>
        <v>1.2500000000000001E-2</v>
      </c>
    </row>
    <row r="125" spans="1:34" x14ac:dyDescent="0.25">
      <c r="A125" s="15">
        <v>104</v>
      </c>
      <c r="B125" s="16" t="s">
        <v>75</v>
      </c>
      <c r="C125" s="25" t="s">
        <v>12</v>
      </c>
      <c r="D125" s="38"/>
      <c r="E125" s="144"/>
      <c r="F125" s="144"/>
      <c r="G125" s="144"/>
      <c r="H125" s="35"/>
      <c r="I125" s="38"/>
      <c r="J125" s="38">
        <f t="shared" si="10"/>
        <v>0</v>
      </c>
      <c r="K125" s="38">
        <f t="shared" si="11"/>
        <v>0</v>
      </c>
      <c r="L125" s="352">
        <f t="shared" si="12"/>
        <v>0</v>
      </c>
      <c r="M125" s="38"/>
      <c r="N125" s="144"/>
      <c r="O125" s="144"/>
      <c r="P125" s="144"/>
      <c r="Q125" s="35"/>
      <c r="R125" s="38"/>
      <c r="S125" s="38"/>
      <c r="T125" s="38">
        <f t="shared" si="13"/>
        <v>0</v>
      </c>
      <c r="U125" s="38">
        <f t="shared" si="14"/>
        <v>0</v>
      </c>
      <c r="V125" s="166">
        <f t="shared" si="15"/>
        <v>0</v>
      </c>
      <c r="W125" s="38"/>
      <c r="X125" s="35"/>
      <c r="Y125" s="206">
        <f t="shared" si="16"/>
        <v>0</v>
      </c>
      <c r="Z125" s="144"/>
      <c r="AA125" s="38"/>
      <c r="AB125" s="38"/>
      <c r="AC125" s="370">
        <f t="shared" si="17"/>
        <v>0</v>
      </c>
      <c r="AD125" s="220">
        <f>12.5/1000</f>
        <v>1.2500000000000001E-2</v>
      </c>
      <c r="AE125" s="160"/>
      <c r="AF125" s="38"/>
      <c r="AG125" s="168">
        <f t="shared" si="18"/>
        <v>1.2500000000000001E-2</v>
      </c>
      <c r="AH125" s="171">
        <f t="shared" si="19"/>
        <v>1.2500000000000001E-2</v>
      </c>
    </row>
    <row r="126" spans="1:34" ht="15" customHeight="1" x14ac:dyDescent="0.25">
      <c r="A126" s="15">
        <v>105</v>
      </c>
      <c r="B126" s="16" t="s">
        <v>77</v>
      </c>
      <c r="C126" s="25" t="s">
        <v>12</v>
      </c>
      <c r="D126" s="38"/>
      <c r="E126" s="144"/>
      <c r="F126" s="144"/>
      <c r="G126" s="144"/>
      <c r="H126" s="35"/>
      <c r="I126" s="38"/>
      <c r="J126" s="38">
        <f t="shared" si="10"/>
        <v>0</v>
      </c>
      <c r="K126" s="38">
        <f t="shared" si="11"/>
        <v>0</v>
      </c>
      <c r="L126" s="352">
        <f t="shared" si="12"/>
        <v>0</v>
      </c>
      <c r="M126" s="38"/>
      <c r="N126" s="144"/>
      <c r="O126" s="144"/>
      <c r="P126" s="144"/>
      <c r="Q126" s="35"/>
      <c r="R126" s="38"/>
      <c r="S126" s="38"/>
      <c r="T126" s="38">
        <f t="shared" si="13"/>
        <v>0</v>
      </c>
      <c r="U126" s="38">
        <f t="shared" si="14"/>
        <v>0</v>
      </c>
      <c r="V126" s="166">
        <f t="shared" si="15"/>
        <v>0</v>
      </c>
      <c r="W126" s="38"/>
      <c r="X126" s="35"/>
      <c r="Y126" s="206">
        <f t="shared" si="16"/>
        <v>0</v>
      </c>
      <c r="Z126" s="144"/>
      <c r="AA126" s="38"/>
      <c r="AB126" s="38"/>
      <c r="AC126" s="370">
        <f t="shared" si="17"/>
        <v>0</v>
      </c>
      <c r="AD126" s="197"/>
      <c r="AE126" s="160"/>
      <c r="AF126" s="38"/>
      <c r="AG126" s="168">
        <f t="shared" si="18"/>
        <v>0</v>
      </c>
      <c r="AH126" s="171">
        <f t="shared" si="19"/>
        <v>0</v>
      </c>
    </row>
    <row r="127" spans="1:34" ht="15" customHeight="1" x14ac:dyDescent="0.25">
      <c r="A127" s="15">
        <v>106</v>
      </c>
      <c r="B127" s="16" t="s">
        <v>76</v>
      </c>
      <c r="C127" s="25" t="s">
        <v>12</v>
      </c>
      <c r="D127" s="38"/>
      <c r="E127" s="144"/>
      <c r="F127" s="144"/>
      <c r="G127" s="144"/>
      <c r="H127" s="35"/>
      <c r="I127" s="38"/>
      <c r="J127" s="38">
        <f t="shared" si="10"/>
        <v>0</v>
      </c>
      <c r="K127" s="38">
        <f t="shared" si="11"/>
        <v>0</v>
      </c>
      <c r="L127" s="352">
        <f t="shared" si="12"/>
        <v>0</v>
      </c>
      <c r="M127" s="38"/>
      <c r="N127" s="144"/>
      <c r="O127" s="144"/>
      <c r="P127" s="144"/>
      <c r="Q127" s="35"/>
      <c r="R127" s="38"/>
      <c r="S127" s="38"/>
      <c r="T127" s="38">
        <f t="shared" si="13"/>
        <v>0</v>
      </c>
      <c r="U127" s="38">
        <f t="shared" si="14"/>
        <v>0</v>
      </c>
      <c r="V127" s="166">
        <f t="shared" si="15"/>
        <v>0</v>
      </c>
      <c r="W127" s="38"/>
      <c r="X127" s="35"/>
      <c r="Y127" s="206">
        <f t="shared" si="16"/>
        <v>0</v>
      </c>
      <c r="Z127" s="144"/>
      <c r="AA127" s="38"/>
      <c r="AB127" s="38"/>
      <c r="AC127" s="370">
        <f t="shared" si="17"/>
        <v>0</v>
      </c>
      <c r="AD127" s="197"/>
      <c r="AE127" s="160"/>
      <c r="AF127" s="38"/>
      <c r="AG127" s="168">
        <f t="shared" si="18"/>
        <v>0</v>
      </c>
      <c r="AH127" s="171">
        <f t="shared" si="19"/>
        <v>0</v>
      </c>
    </row>
    <row r="128" spans="1:34" ht="15" customHeight="1" x14ac:dyDescent="0.25">
      <c r="A128" s="15">
        <v>107</v>
      </c>
      <c r="B128" s="24" t="s">
        <v>78</v>
      </c>
      <c r="C128" s="25" t="s">
        <v>12</v>
      </c>
      <c r="D128" s="38"/>
      <c r="E128" s="144"/>
      <c r="F128" s="144"/>
      <c r="G128" s="144"/>
      <c r="H128" s="35"/>
      <c r="I128" s="38"/>
      <c r="J128" s="38">
        <f t="shared" si="10"/>
        <v>0</v>
      </c>
      <c r="K128" s="38">
        <f t="shared" si="11"/>
        <v>0</v>
      </c>
      <c r="L128" s="352">
        <f t="shared" si="12"/>
        <v>0</v>
      </c>
      <c r="M128" s="38"/>
      <c r="N128" s="144"/>
      <c r="O128" s="144"/>
      <c r="P128" s="144"/>
      <c r="Q128" s="35"/>
      <c r="R128" s="38"/>
      <c r="S128" s="38"/>
      <c r="T128" s="38">
        <f t="shared" si="13"/>
        <v>0</v>
      </c>
      <c r="U128" s="38">
        <f t="shared" si="14"/>
        <v>0</v>
      </c>
      <c r="V128" s="166">
        <f t="shared" si="15"/>
        <v>0</v>
      </c>
      <c r="W128" s="38"/>
      <c r="X128" s="35"/>
      <c r="Y128" s="206">
        <f t="shared" si="16"/>
        <v>0</v>
      </c>
      <c r="Z128" s="144"/>
      <c r="AA128" s="38"/>
      <c r="AB128" s="38"/>
      <c r="AC128" s="370">
        <f t="shared" si="17"/>
        <v>0</v>
      </c>
      <c r="AD128" s="197"/>
      <c r="AE128" s="160"/>
      <c r="AF128" s="38"/>
      <c r="AG128" s="168">
        <f t="shared" si="18"/>
        <v>0</v>
      </c>
      <c r="AH128" s="171">
        <f t="shared" si="19"/>
        <v>0</v>
      </c>
    </row>
    <row r="129" spans="1:34" ht="15" customHeight="1" x14ac:dyDescent="0.25">
      <c r="A129" s="15">
        <v>108</v>
      </c>
      <c r="B129" s="24" t="s">
        <v>107</v>
      </c>
      <c r="C129" s="25" t="s">
        <v>12</v>
      </c>
      <c r="D129" s="38"/>
      <c r="E129" s="144"/>
      <c r="F129" s="144"/>
      <c r="G129" s="144"/>
      <c r="H129" s="35"/>
      <c r="I129" s="38"/>
      <c r="J129" s="38">
        <f t="shared" si="10"/>
        <v>0</v>
      </c>
      <c r="K129" s="38">
        <f t="shared" si="11"/>
        <v>0</v>
      </c>
      <c r="L129" s="352">
        <f t="shared" si="12"/>
        <v>0</v>
      </c>
      <c r="M129" s="38"/>
      <c r="N129" s="144"/>
      <c r="O129" s="144"/>
      <c r="P129" s="144"/>
      <c r="Q129" s="35"/>
      <c r="R129" s="38"/>
      <c r="S129" s="38"/>
      <c r="T129" s="38">
        <f t="shared" si="13"/>
        <v>0</v>
      </c>
      <c r="U129" s="38">
        <f t="shared" si="14"/>
        <v>0</v>
      </c>
      <c r="V129" s="166">
        <f t="shared" si="15"/>
        <v>0</v>
      </c>
      <c r="W129" s="38"/>
      <c r="X129" s="35"/>
      <c r="Y129" s="206">
        <f t="shared" si="16"/>
        <v>0</v>
      </c>
      <c r="Z129" s="144"/>
      <c r="AA129" s="38"/>
      <c r="AB129" s="38"/>
      <c r="AC129" s="370">
        <f t="shared" si="17"/>
        <v>0</v>
      </c>
      <c r="AD129" s="197"/>
      <c r="AE129" s="160"/>
      <c r="AF129" s="38"/>
      <c r="AG129" s="168">
        <f t="shared" si="18"/>
        <v>0</v>
      </c>
      <c r="AH129" s="171">
        <f t="shared" si="19"/>
        <v>0</v>
      </c>
    </row>
    <row r="130" spans="1:34" ht="15" customHeight="1" x14ac:dyDescent="0.25">
      <c r="A130" s="15">
        <v>109</v>
      </c>
      <c r="B130" s="24" t="s">
        <v>210</v>
      </c>
      <c r="C130" s="25" t="s">
        <v>12</v>
      </c>
      <c r="D130" s="38"/>
      <c r="E130" s="144"/>
      <c r="F130" s="144"/>
      <c r="G130" s="144"/>
      <c r="H130" s="35"/>
      <c r="I130" s="38"/>
      <c r="J130" s="38">
        <f t="shared" si="10"/>
        <v>0</v>
      </c>
      <c r="K130" s="38">
        <f t="shared" si="11"/>
        <v>0</v>
      </c>
      <c r="L130" s="352">
        <f t="shared" si="12"/>
        <v>0</v>
      </c>
      <c r="M130" s="38"/>
      <c r="N130" s="144"/>
      <c r="O130" s="144"/>
      <c r="P130" s="144"/>
      <c r="Q130" s="35"/>
      <c r="R130" s="38"/>
      <c r="S130" s="38"/>
      <c r="T130" s="38">
        <f t="shared" si="13"/>
        <v>0</v>
      </c>
      <c r="U130" s="38">
        <f t="shared" si="14"/>
        <v>0</v>
      </c>
      <c r="V130" s="166">
        <f t="shared" si="15"/>
        <v>0</v>
      </c>
      <c r="W130" s="38"/>
      <c r="X130" s="35"/>
      <c r="Y130" s="206">
        <f t="shared" si="16"/>
        <v>0</v>
      </c>
      <c r="Z130" s="144"/>
      <c r="AA130" s="38"/>
      <c r="AB130" s="38"/>
      <c r="AC130" s="370">
        <f t="shared" si="17"/>
        <v>0</v>
      </c>
      <c r="AD130" s="197"/>
      <c r="AE130" s="160"/>
      <c r="AF130" s="38"/>
      <c r="AG130" s="168">
        <f t="shared" si="18"/>
        <v>0</v>
      </c>
      <c r="AH130" s="171">
        <f t="shared" si="19"/>
        <v>0</v>
      </c>
    </row>
    <row r="131" spans="1:34" ht="15" customHeight="1" x14ac:dyDescent="0.25">
      <c r="A131" s="318"/>
      <c r="B131" s="320" t="s">
        <v>240</v>
      </c>
      <c r="C131" s="56"/>
      <c r="D131" s="149"/>
      <c r="E131" s="149"/>
      <c r="F131" s="149"/>
      <c r="G131" s="149"/>
      <c r="H131" s="149"/>
      <c r="I131" s="149"/>
      <c r="J131" s="38">
        <f t="shared" si="10"/>
        <v>0</v>
      </c>
      <c r="K131" s="38">
        <f t="shared" si="11"/>
        <v>0</v>
      </c>
      <c r="L131" s="352">
        <f t="shared" si="12"/>
        <v>0</v>
      </c>
      <c r="M131" s="149"/>
      <c r="N131" s="149"/>
      <c r="O131" s="149"/>
      <c r="P131" s="149"/>
      <c r="Q131" s="149"/>
      <c r="R131" s="149"/>
      <c r="S131" s="149"/>
      <c r="T131" s="38">
        <f t="shared" si="13"/>
        <v>0</v>
      </c>
      <c r="U131" s="38">
        <f t="shared" si="14"/>
        <v>0</v>
      </c>
      <c r="V131" s="166">
        <f t="shared" si="15"/>
        <v>0</v>
      </c>
      <c r="W131" s="149"/>
      <c r="X131" s="149"/>
      <c r="Y131" s="206">
        <f t="shared" si="16"/>
        <v>0</v>
      </c>
      <c r="Z131" s="84"/>
      <c r="AA131" s="46"/>
      <c r="AB131" s="149"/>
      <c r="AC131" s="370">
        <f t="shared" si="17"/>
        <v>0</v>
      </c>
      <c r="AD131" s="199"/>
      <c r="AE131" s="191"/>
      <c r="AF131" s="149"/>
      <c r="AG131" s="168">
        <f t="shared" si="18"/>
        <v>0</v>
      </c>
      <c r="AH131" s="171">
        <f t="shared" si="19"/>
        <v>0</v>
      </c>
    </row>
    <row r="132" spans="1:34" ht="15" customHeight="1" x14ac:dyDescent="0.25">
      <c r="A132" s="48">
        <v>110</v>
      </c>
      <c r="B132" s="50" t="s">
        <v>95</v>
      </c>
      <c r="C132" s="57" t="s">
        <v>12</v>
      </c>
      <c r="D132" s="38"/>
      <c r="E132" s="38"/>
      <c r="F132" s="38"/>
      <c r="G132" s="38"/>
      <c r="H132" s="38"/>
      <c r="I132" s="151"/>
      <c r="J132" s="38">
        <f t="shared" si="10"/>
        <v>0</v>
      </c>
      <c r="K132" s="38">
        <f t="shared" si="11"/>
        <v>0</v>
      </c>
      <c r="L132" s="352">
        <f t="shared" si="12"/>
        <v>0</v>
      </c>
      <c r="M132" s="38"/>
      <c r="N132" s="38"/>
      <c r="O132" s="38"/>
      <c r="P132" s="38"/>
      <c r="Q132" s="38"/>
      <c r="R132" s="151"/>
      <c r="S132" s="151"/>
      <c r="T132" s="38">
        <f t="shared" si="13"/>
        <v>0</v>
      </c>
      <c r="U132" s="38">
        <f t="shared" si="14"/>
        <v>0</v>
      </c>
      <c r="V132" s="166">
        <f t="shared" si="15"/>
        <v>0</v>
      </c>
      <c r="W132" s="148"/>
      <c r="X132" s="38"/>
      <c r="Y132" s="206">
        <f t="shared" si="16"/>
        <v>0</v>
      </c>
      <c r="Z132" s="83"/>
      <c r="AA132" s="53"/>
      <c r="AB132" s="148"/>
      <c r="AC132" s="370">
        <f t="shared" si="17"/>
        <v>0</v>
      </c>
      <c r="AD132" s="197"/>
      <c r="AE132" s="160"/>
      <c r="AF132" s="148"/>
      <c r="AG132" s="168">
        <f t="shared" si="18"/>
        <v>0</v>
      </c>
      <c r="AH132" s="171">
        <f t="shared" si="19"/>
        <v>0</v>
      </c>
    </row>
    <row r="133" spans="1:34" ht="15" customHeight="1" x14ac:dyDescent="0.25">
      <c r="A133" s="48">
        <v>111</v>
      </c>
      <c r="B133" s="50" t="s">
        <v>96</v>
      </c>
      <c r="C133" s="57" t="s">
        <v>12</v>
      </c>
      <c r="D133" s="38"/>
      <c r="E133" s="38"/>
      <c r="F133" s="38"/>
      <c r="G133" s="38"/>
      <c r="H133" s="38"/>
      <c r="I133" s="151"/>
      <c r="J133" s="38">
        <f t="shared" si="10"/>
        <v>0</v>
      </c>
      <c r="K133" s="38">
        <f t="shared" si="11"/>
        <v>0</v>
      </c>
      <c r="L133" s="352">
        <f t="shared" si="12"/>
        <v>0</v>
      </c>
      <c r="M133" s="38"/>
      <c r="N133" s="38"/>
      <c r="O133" s="38"/>
      <c r="P133" s="38"/>
      <c r="Q133" s="38"/>
      <c r="R133" s="151"/>
      <c r="S133" s="151"/>
      <c r="T133" s="38">
        <f t="shared" si="13"/>
        <v>0</v>
      </c>
      <c r="U133" s="38">
        <f t="shared" si="14"/>
        <v>0</v>
      </c>
      <c r="V133" s="166">
        <f t="shared" si="15"/>
        <v>0</v>
      </c>
      <c r="W133" s="148"/>
      <c r="X133" s="38"/>
      <c r="Y133" s="206">
        <f t="shared" si="16"/>
        <v>0</v>
      </c>
      <c r="Z133" s="83"/>
      <c r="AA133" s="53"/>
      <c r="AB133" s="148"/>
      <c r="AC133" s="370">
        <f t="shared" si="17"/>
        <v>0</v>
      </c>
      <c r="AD133" s="197"/>
      <c r="AE133" s="160"/>
      <c r="AF133" s="148"/>
      <c r="AG133" s="168">
        <f t="shared" si="18"/>
        <v>0</v>
      </c>
      <c r="AH133" s="171">
        <f t="shared" si="19"/>
        <v>0</v>
      </c>
    </row>
    <row r="134" spans="1:34" ht="15" customHeight="1" x14ac:dyDescent="0.25">
      <c r="A134" s="48">
        <v>112</v>
      </c>
      <c r="B134" s="50" t="s">
        <v>97</v>
      </c>
      <c r="C134" s="57" t="s">
        <v>12</v>
      </c>
      <c r="D134" s="38"/>
      <c r="E134" s="38"/>
      <c r="F134" s="38"/>
      <c r="G134" s="38"/>
      <c r="H134" s="38"/>
      <c r="I134" s="151"/>
      <c r="J134" s="38">
        <f t="shared" si="10"/>
        <v>0</v>
      </c>
      <c r="K134" s="38">
        <f t="shared" si="11"/>
        <v>0</v>
      </c>
      <c r="L134" s="352">
        <f t="shared" si="12"/>
        <v>0</v>
      </c>
      <c r="M134" s="38"/>
      <c r="N134" s="38"/>
      <c r="O134" s="38"/>
      <c r="P134" s="38"/>
      <c r="Q134" s="38"/>
      <c r="R134" s="151"/>
      <c r="S134" s="151"/>
      <c r="T134" s="38">
        <f t="shared" si="13"/>
        <v>0</v>
      </c>
      <c r="U134" s="38">
        <f t="shared" si="14"/>
        <v>0</v>
      </c>
      <c r="V134" s="166">
        <f t="shared" si="15"/>
        <v>0</v>
      </c>
      <c r="W134" s="148"/>
      <c r="X134" s="38"/>
      <c r="Y134" s="206">
        <f t="shared" si="16"/>
        <v>0</v>
      </c>
      <c r="Z134" s="83"/>
      <c r="AA134" s="53"/>
      <c r="AB134" s="148"/>
      <c r="AC134" s="370">
        <f t="shared" si="17"/>
        <v>0</v>
      </c>
      <c r="AD134" s="197"/>
      <c r="AE134" s="160"/>
      <c r="AF134" s="148"/>
      <c r="AG134" s="168">
        <f t="shared" si="18"/>
        <v>0</v>
      </c>
      <c r="AH134" s="171">
        <f t="shared" si="19"/>
        <v>0</v>
      </c>
    </row>
    <row r="135" spans="1:34" ht="15" customHeight="1" x14ac:dyDescent="0.25">
      <c r="A135" s="48">
        <v>113</v>
      </c>
      <c r="B135" s="50" t="s">
        <v>98</v>
      </c>
      <c r="C135" s="57" t="s">
        <v>12</v>
      </c>
      <c r="D135" s="38"/>
      <c r="E135" s="38"/>
      <c r="F135" s="38"/>
      <c r="G135" s="38"/>
      <c r="H135" s="38"/>
      <c r="I135" s="151"/>
      <c r="J135" s="38">
        <f t="shared" si="10"/>
        <v>0</v>
      </c>
      <c r="K135" s="38">
        <f t="shared" si="11"/>
        <v>0</v>
      </c>
      <c r="L135" s="352">
        <f t="shared" si="12"/>
        <v>0</v>
      </c>
      <c r="M135" s="38"/>
      <c r="N135" s="38"/>
      <c r="O135" s="38"/>
      <c r="P135" s="38"/>
      <c r="Q135" s="38"/>
      <c r="R135" s="151"/>
      <c r="S135" s="151"/>
      <c r="T135" s="38">
        <f t="shared" si="13"/>
        <v>0</v>
      </c>
      <c r="U135" s="38">
        <f t="shared" si="14"/>
        <v>0</v>
      </c>
      <c r="V135" s="166">
        <f t="shared" si="15"/>
        <v>0</v>
      </c>
      <c r="W135" s="148"/>
      <c r="X135" s="38"/>
      <c r="Y135" s="206">
        <f t="shared" si="16"/>
        <v>0</v>
      </c>
      <c r="Z135" s="83"/>
      <c r="AA135" s="53"/>
      <c r="AB135" s="148"/>
      <c r="AC135" s="370">
        <f t="shared" si="17"/>
        <v>0</v>
      </c>
      <c r="AD135" s="197"/>
      <c r="AE135" s="160"/>
      <c r="AF135" s="148"/>
      <c r="AG135" s="168">
        <f t="shared" si="18"/>
        <v>0</v>
      </c>
      <c r="AH135" s="171">
        <f t="shared" si="19"/>
        <v>0</v>
      </c>
    </row>
    <row r="136" spans="1:34" ht="15" customHeight="1" x14ac:dyDescent="0.25">
      <c r="A136" s="48">
        <v>114</v>
      </c>
      <c r="B136" s="50" t="s">
        <v>99</v>
      </c>
      <c r="C136" s="57" t="s">
        <v>12</v>
      </c>
      <c r="D136" s="38"/>
      <c r="E136" s="38"/>
      <c r="F136" s="38"/>
      <c r="G136" s="38"/>
      <c r="H136" s="38"/>
      <c r="I136" s="151"/>
      <c r="J136" s="38">
        <f t="shared" ref="J136:J148" si="20">(I136+H136+G136+E136+D136)*$J$5</f>
        <v>0</v>
      </c>
      <c r="K136" s="38">
        <f t="shared" ref="K136:K148" si="21">(I136+H136+G136+F136+D136)*$K$5</f>
        <v>0</v>
      </c>
      <c r="L136" s="352">
        <f t="shared" ref="L136:L148" si="22">K136+J136</f>
        <v>0</v>
      </c>
      <c r="M136" s="38"/>
      <c r="N136" s="38"/>
      <c r="O136" s="38"/>
      <c r="P136" s="38"/>
      <c r="Q136" s="38"/>
      <c r="R136" s="151"/>
      <c r="S136" s="151"/>
      <c r="T136" s="38">
        <f t="shared" ref="T136:T148" si="23">(M136+N136+P136+Q136+R136)*$T$5</f>
        <v>0</v>
      </c>
      <c r="U136" s="38">
        <f t="shared" ref="U136:U148" si="24">(M136+O136+P136+Q136+R136)*$U$5</f>
        <v>0</v>
      </c>
      <c r="V136" s="166">
        <f t="shared" ref="V136:V148" si="25">T136+U136</f>
        <v>0</v>
      </c>
      <c r="W136" s="148"/>
      <c r="X136" s="38"/>
      <c r="Y136" s="206">
        <f t="shared" ref="Y136:Y148" si="26">(W136+X136)*$Y$5</f>
        <v>0</v>
      </c>
      <c r="Z136" s="83"/>
      <c r="AA136" s="53"/>
      <c r="AB136" s="148"/>
      <c r="AC136" s="370">
        <f t="shared" ref="AC136:AC148" si="27">(Z136+AA136+AB136)*$AC$5</f>
        <v>0</v>
      </c>
      <c r="AD136" s="197"/>
      <c r="AE136" s="160"/>
      <c r="AF136" s="148"/>
      <c r="AG136" s="168">
        <f t="shared" ref="AG136:AG148" si="28">(AD136+AE136+AF136)*$AG$5</f>
        <v>0</v>
      </c>
      <c r="AH136" s="171">
        <f t="shared" ref="AH136:AH148" si="29">L136+V136+Y136+AC136+AG136</f>
        <v>0</v>
      </c>
    </row>
    <row r="137" spans="1:34" ht="15" customHeight="1" x14ac:dyDescent="0.25">
      <c r="A137" s="45"/>
      <c r="B137" s="57" t="s">
        <v>100</v>
      </c>
      <c r="C137" s="35"/>
      <c r="D137" s="38"/>
      <c r="E137" s="38"/>
      <c r="F137" s="38"/>
      <c r="G137" s="38"/>
      <c r="H137" s="38"/>
      <c r="I137" s="38"/>
      <c r="J137" s="38">
        <f t="shared" si="20"/>
        <v>0</v>
      </c>
      <c r="K137" s="38">
        <f t="shared" si="21"/>
        <v>0</v>
      </c>
      <c r="L137" s="352">
        <f t="shared" si="22"/>
        <v>0</v>
      </c>
      <c r="M137" s="38"/>
      <c r="N137" s="38"/>
      <c r="O137" s="38"/>
      <c r="P137" s="38"/>
      <c r="Q137" s="38"/>
      <c r="R137" s="38"/>
      <c r="S137" s="38"/>
      <c r="T137" s="38">
        <f t="shared" si="23"/>
        <v>0</v>
      </c>
      <c r="U137" s="38">
        <f t="shared" si="24"/>
        <v>0</v>
      </c>
      <c r="V137" s="166">
        <f t="shared" si="25"/>
        <v>0</v>
      </c>
      <c r="W137" s="53"/>
      <c r="X137" s="38"/>
      <c r="Y137" s="206">
        <f t="shared" si="26"/>
        <v>0</v>
      </c>
      <c r="Z137" s="83"/>
      <c r="AA137" s="53"/>
      <c r="AB137" s="53"/>
      <c r="AC137" s="370">
        <f t="shared" si="27"/>
        <v>0</v>
      </c>
      <c r="AD137" s="201"/>
      <c r="AE137" s="158"/>
      <c r="AF137" s="53"/>
      <c r="AG137" s="168">
        <f t="shared" si="28"/>
        <v>0</v>
      </c>
      <c r="AH137" s="171">
        <f t="shared" si="29"/>
        <v>0</v>
      </c>
    </row>
    <row r="138" spans="1:34" ht="15" customHeight="1" x14ac:dyDescent="0.25">
      <c r="A138" s="428">
        <v>115</v>
      </c>
      <c r="B138" s="427" t="s">
        <v>299</v>
      </c>
      <c r="C138" s="426" t="s">
        <v>82</v>
      </c>
      <c r="D138" s="38"/>
      <c r="E138" s="435">
        <v>1</v>
      </c>
      <c r="F138" s="38"/>
      <c r="G138" s="38"/>
      <c r="H138" s="38"/>
      <c r="I138" s="38"/>
      <c r="J138" s="38">
        <f t="shared" si="20"/>
        <v>1</v>
      </c>
      <c r="K138" s="38">
        <f t="shared" si="21"/>
        <v>0</v>
      </c>
      <c r="L138" s="352">
        <f t="shared" si="22"/>
        <v>1</v>
      </c>
      <c r="M138" s="38"/>
      <c r="N138" s="435">
        <v>1</v>
      </c>
      <c r="O138" s="38"/>
      <c r="P138" s="38"/>
      <c r="Q138" s="38"/>
      <c r="R138" s="38"/>
      <c r="S138" s="38"/>
      <c r="T138" s="38">
        <f t="shared" si="23"/>
        <v>1</v>
      </c>
      <c r="U138" s="38">
        <f t="shared" si="24"/>
        <v>0</v>
      </c>
      <c r="V138" s="166">
        <f t="shared" si="25"/>
        <v>1</v>
      </c>
      <c r="W138" s="53"/>
      <c r="X138" s="38"/>
      <c r="Y138" s="206"/>
      <c r="Z138" s="83"/>
      <c r="AA138" s="53"/>
      <c r="AB138" s="53"/>
      <c r="AC138" s="370"/>
      <c r="AD138" s="201"/>
      <c r="AE138" s="158"/>
      <c r="AF138" s="53"/>
      <c r="AG138" s="168"/>
      <c r="AH138" s="171">
        <f t="shared" si="29"/>
        <v>2</v>
      </c>
    </row>
    <row r="139" spans="1:34" ht="15" customHeight="1" x14ac:dyDescent="0.25">
      <c r="A139" s="245">
        <v>116</v>
      </c>
      <c r="B139" s="261" t="s">
        <v>86</v>
      </c>
      <c r="C139" s="61" t="s">
        <v>12</v>
      </c>
      <c r="D139" s="38"/>
      <c r="E139" s="38"/>
      <c r="F139" s="38"/>
      <c r="G139" s="144"/>
      <c r="H139" s="38"/>
      <c r="I139" s="38"/>
      <c r="J139" s="38">
        <f t="shared" si="20"/>
        <v>0</v>
      </c>
      <c r="K139" s="38">
        <f t="shared" si="21"/>
        <v>0</v>
      </c>
      <c r="L139" s="352">
        <f t="shared" si="22"/>
        <v>0</v>
      </c>
      <c r="M139" s="38"/>
      <c r="N139" s="38"/>
      <c r="O139" s="38"/>
      <c r="P139" s="144"/>
      <c r="Q139" s="38"/>
      <c r="R139" s="38"/>
      <c r="S139" s="38"/>
      <c r="T139" s="38">
        <f t="shared" si="23"/>
        <v>0</v>
      </c>
      <c r="U139" s="38">
        <f t="shared" si="24"/>
        <v>0</v>
      </c>
      <c r="V139" s="166">
        <f t="shared" si="25"/>
        <v>0</v>
      </c>
      <c r="W139" s="35"/>
      <c r="X139" s="38"/>
      <c r="Y139" s="206">
        <f t="shared" si="26"/>
        <v>0</v>
      </c>
      <c r="Z139" s="18"/>
      <c r="AA139" s="35"/>
      <c r="AB139" s="35"/>
      <c r="AC139" s="370">
        <f t="shared" si="27"/>
        <v>0</v>
      </c>
      <c r="AD139" s="201"/>
      <c r="AE139" s="35"/>
      <c r="AF139" s="35"/>
      <c r="AG139" s="168">
        <f t="shared" si="28"/>
        <v>0</v>
      </c>
      <c r="AH139" s="171">
        <f t="shared" si="29"/>
        <v>0</v>
      </c>
    </row>
    <row r="140" spans="1:34" ht="15" customHeight="1" x14ac:dyDescent="0.25">
      <c r="A140" s="428">
        <v>117</v>
      </c>
      <c r="B140" s="262" t="s">
        <v>239</v>
      </c>
      <c r="C140" s="63" t="s">
        <v>82</v>
      </c>
      <c r="D140" s="38"/>
      <c r="E140" s="38"/>
      <c r="F140" s="38"/>
      <c r="G140" s="144"/>
      <c r="H140" s="38"/>
      <c r="I140" s="38"/>
      <c r="J140" s="38">
        <f t="shared" si="20"/>
        <v>0</v>
      </c>
      <c r="K140" s="38">
        <f t="shared" si="21"/>
        <v>0</v>
      </c>
      <c r="L140" s="352">
        <f t="shared" si="22"/>
        <v>0</v>
      </c>
      <c r="M140" s="38"/>
      <c r="N140" s="38"/>
      <c r="O140" s="38"/>
      <c r="P140" s="144"/>
      <c r="Q140" s="38"/>
      <c r="R140" s="38"/>
      <c r="S140" s="38"/>
      <c r="T140" s="38">
        <f t="shared" si="23"/>
        <v>0</v>
      </c>
      <c r="U140" s="38">
        <f t="shared" si="24"/>
        <v>0</v>
      </c>
      <c r="V140" s="166">
        <f t="shared" si="25"/>
        <v>0</v>
      </c>
      <c r="W140" s="35"/>
      <c r="X140" s="35"/>
      <c r="Y140" s="206">
        <f t="shared" si="26"/>
        <v>0</v>
      </c>
      <c r="Z140" s="18"/>
      <c r="AA140" s="35"/>
      <c r="AB140" s="35"/>
      <c r="AC140" s="370">
        <f t="shared" si="27"/>
        <v>0</v>
      </c>
      <c r="AD140" s="158"/>
      <c r="AE140" s="35"/>
      <c r="AF140" s="35"/>
      <c r="AG140" s="168">
        <f t="shared" si="28"/>
        <v>0</v>
      </c>
      <c r="AH140" s="171">
        <f t="shared" si="29"/>
        <v>0</v>
      </c>
    </row>
    <row r="141" spans="1:34" ht="17.25" customHeight="1" x14ac:dyDescent="0.25">
      <c r="A141" s="245">
        <v>118</v>
      </c>
      <c r="B141" s="261" t="s">
        <v>231</v>
      </c>
      <c r="C141" s="61" t="s">
        <v>12</v>
      </c>
      <c r="D141" s="38"/>
      <c r="E141" s="38"/>
      <c r="F141" s="38"/>
      <c r="G141" s="144"/>
      <c r="H141" s="38"/>
      <c r="I141" s="38"/>
      <c r="J141" s="38">
        <f t="shared" si="20"/>
        <v>0</v>
      </c>
      <c r="K141" s="38">
        <f t="shared" si="21"/>
        <v>0</v>
      </c>
      <c r="L141" s="352">
        <f t="shared" si="22"/>
        <v>0</v>
      </c>
      <c r="M141" s="38"/>
      <c r="N141" s="38"/>
      <c r="O141" s="38"/>
      <c r="P141" s="144"/>
      <c r="Q141" s="38"/>
      <c r="R141" s="38"/>
      <c r="S141" s="38"/>
      <c r="T141" s="38">
        <f t="shared" si="23"/>
        <v>0</v>
      </c>
      <c r="U141" s="38">
        <f t="shared" si="24"/>
        <v>0</v>
      </c>
      <c r="V141" s="166">
        <f t="shared" si="25"/>
        <v>0</v>
      </c>
      <c r="W141" s="35"/>
      <c r="X141" s="35"/>
      <c r="Y141" s="206">
        <f t="shared" si="26"/>
        <v>0</v>
      </c>
      <c r="Z141" s="18"/>
      <c r="AA141" s="35"/>
      <c r="AB141" s="35"/>
      <c r="AC141" s="370">
        <f t="shared" si="27"/>
        <v>0</v>
      </c>
      <c r="AD141" s="201"/>
      <c r="AE141" s="35"/>
      <c r="AF141" s="35"/>
      <c r="AG141" s="168">
        <f t="shared" si="28"/>
        <v>0</v>
      </c>
      <c r="AH141" s="171">
        <f t="shared" si="29"/>
        <v>0</v>
      </c>
    </row>
    <row r="142" spans="1:34" ht="18" customHeight="1" x14ac:dyDescent="0.25">
      <c r="A142" s="428">
        <v>119</v>
      </c>
      <c r="B142" s="261" t="s">
        <v>212</v>
      </c>
      <c r="C142" s="61" t="s">
        <v>12</v>
      </c>
      <c r="D142" s="38"/>
      <c r="E142" s="38"/>
      <c r="F142" s="38"/>
      <c r="G142" s="144"/>
      <c r="H142" s="38"/>
      <c r="I142" s="38"/>
      <c r="J142" s="38">
        <f t="shared" si="20"/>
        <v>0</v>
      </c>
      <c r="K142" s="38">
        <f t="shared" si="21"/>
        <v>0</v>
      </c>
      <c r="L142" s="352">
        <f t="shared" si="22"/>
        <v>0</v>
      </c>
      <c r="M142" s="38"/>
      <c r="N142" s="38"/>
      <c r="O142" s="38"/>
      <c r="P142" s="144"/>
      <c r="Q142" s="38"/>
      <c r="R142" s="38"/>
      <c r="S142" s="38"/>
      <c r="T142" s="38">
        <f t="shared" si="23"/>
        <v>0</v>
      </c>
      <c r="U142" s="38">
        <f t="shared" si="24"/>
        <v>0</v>
      </c>
      <c r="V142" s="166">
        <f t="shared" si="25"/>
        <v>0</v>
      </c>
      <c r="W142" s="35"/>
      <c r="X142" s="35"/>
      <c r="Y142" s="206">
        <f t="shared" si="26"/>
        <v>0</v>
      </c>
      <c r="Z142" s="18"/>
      <c r="AA142" s="35"/>
      <c r="AB142" s="35"/>
      <c r="AC142" s="370">
        <f t="shared" si="27"/>
        <v>0</v>
      </c>
      <c r="AD142" s="201"/>
      <c r="AE142" s="35"/>
      <c r="AF142" s="35"/>
      <c r="AG142" s="168">
        <f t="shared" si="28"/>
        <v>0</v>
      </c>
      <c r="AH142" s="171">
        <f t="shared" si="29"/>
        <v>0</v>
      </c>
    </row>
    <row r="143" spans="1:34" ht="15" customHeight="1" x14ac:dyDescent="0.25">
      <c r="A143" s="245">
        <v>120</v>
      </c>
      <c r="B143" s="22" t="s">
        <v>19</v>
      </c>
      <c r="C143" s="23" t="s">
        <v>12</v>
      </c>
      <c r="D143" s="38"/>
      <c r="E143" s="38"/>
      <c r="F143" s="38"/>
      <c r="G143" s="144"/>
      <c r="H143" s="38"/>
      <c r="I143" s="38"/>
      <c r="J143" s="38">
        <f t="shared" si="20"/>
        <v>0</v>
      </c>
      <c r="K143" s="38">
        <f t="shared" si="21"/>
        <v>0</v>
      </c>
      <c r="L143" s="352">
        <f t="shared" si="22"/>
        <v>0</v>
      </c>
      <c r="M143" s="38"/>
      <c r="N143" s="38"/>
      <c r="O143" s="38"/>
      <c r="P143" s="144"/>
      <c r="Q143" s="38"/>
      <c r="R143" s="38"/>
      <c r="S143" s="38"/>
      <c r="T143" s="38">
        <f t="shared" si="23"/>
        <v>0</v>
      </c>
      <c r="U143" s="38">
        <f t="shared" si="24"/>
        <v>0</v>
      </c>
      <c r="V143" s="166">
        <f t="shared" si="25"/>
        <v>0</v>
      </c>
      <c r="W143" s="35"/>
      <c r="X143" s="38"/>
      <c r="Y143" s="206">
        <f t="shared" si="26"/>
        <v>0</v>
      </c>
      <c r="Z143" s="18"/>
      <c r="AA143" s="35"/>
      <c r="AB143" s="35"/>
      <c r="AC143" s="370">
        <f t="shared" si="27"/>
        <v>0</v>
      </c>
      <c r="AD143" s="201"/>
      <c r="AE143" s="158"/>
      <c r="AF143" s="35"/>
      <c r="AG143" s="168">
        <f t="shared" si="28"/>
        <v>0</v>
      </c>
      <c r="AH143" s="171">
        <f t="shared" si="29"/>
        <v>0</v>
      </c>
    </row>
    <row r="144" spans="1:34" ht="25.5" customHeight="1" x14ac:dyDescent="0.25">
      <c r="A144" s="428">
        <v>121</v>
      </c>
      <c r="B144" s="261" t="s">
        <v>233</v>
      </c>
      <c r="C144" s="61" t="s">
        <v>82</v>
      </c>
      <c r="D144" s="38"/>
      <c r="E144" s="38"/>
      <c r="F144" s="38"/>
      <c r="G144" s="144"/>
      <c r="H144" s="38"/>
      <c r="I144" s="38"/>
      <c r="J144" s="38">
        <f t="shared" si="20"/>
        <v>0</v>
      </c>
      <c r="K144" s="38">
        <f t="shared" si="21"/>
        <v>0</v>
      </c>
      <c r="L144" s="352">
        <f t="shared" si="22"/>
        <v>0</v>
      </c>
      <c r="M144" s="38"/>
      <c r="N144" s="38"/>
      <c r="O144" s="38"/>
      <c r="P144" s="144"/>
      <c r="Q144" s="38"/>
      <c r="R144" s="38"/>
      <c r="S144" s="38"/>
      <c r="T144" s="38">
        <f t="shared" si="23"/>
        <v>0</v>
      </c>
      <c r="U144" s="38">
        <f t="shared" si="24"/>
        <v>0</v>
      </c>
      <c r="V144" s="166">
        <f t="shared" si="25"/>
        <v>0</v>
      </c>
      <c r="W144" s="35"/>
      <c r="X144" s="38"/>
      <c r="Y144" s="206">
        <f t="shared" si="26"/>
        <v>0</v>
      </c>
      <c r="Z144" s="18"/>
      <c r="AA144" s="35"/>
      <c r="AB144" s="35"/>
      <c r="AC144" s="370">
        <f t="shared" si="27"/>
        <v>0</v>
      </c>
      <c r="AD144" s="201"/>
      <c r="AE144" s="158"/>
      <c r="AF144" s="35"/>
      <c r="AG144" s="168">
        <f t="shared" si="28"/>
        <v>0</v>
      </c>
      <c r="AH144" s="171">
        <f t="shared" si="29"/>
        <v>0</v>
      </c>
    </row>
    <row r="145" spans="1:34" ht="15" customHeight="1" x14ac:dyDescent="0.25">
      <c r="A145" s="245">
        <v>122</v>
      </c>
      <c r="B145" s="261" t="s">
        <v>234</v>
      </c>
      <c r="C145" s="61" t="s">
        <v>82</v>
      </c>
      <c r="D145" s="38"/>
      <c r="E145" s="38"/>
      <c r="F145" s="38"/>
      <c r="G145" s="144"/>
      <c r="H145" s="38"/>
      <c r="I145" s="38"/>
      <c r="J145" s="38">
        <f t="shared" si="20"/>
        <v>0</v>
      </c>
      <c r="K145" s="38">
        <f t="shared" si="21"/>
        <v>0</v>
      </c>
      <c r="L145" s="352">
        <f t="shared" si="22"/>
        <v>0</v>
      </c>
      <c r="M145" s="38"/>
      <c r="N145" s="38"/>
      <c r="O145" s="38"/>
      <c r="P145" s="144"/>
      <c r="Q145" s="38"/>
      <c r="R145" s="38"/>
      <c r="S145" s="38"/>
      <c r="T145" s="38">
        <f t="shared" si="23"/>
        <v>0</v>
      </c>
      <c r="U145" s="38">
        <f t="shared" si="24"/>
        <v>0</v>
      </c>
      <c r="V145" s="166">
        <f t="shared" si="25"/>
        <v>0</v>
      </c>
      <c r="W145" s="35"/>
      <c r="X145" s="35"/>
      <c r="Y145" s="206">
        <f t="shared" si="26"/>
        <v>0</v>
      </c>
      <c r="Z145" s="18"/>
      <c r="AA145" s="35"/>
      <c r="AB145" s="35"/>
      <c r="AC145" s="370">
        <f t="shared" si="27"/>
        <v>0</v>
      </c>
      <c r="AD145" s="201"/>
      <c r="AE145" s="158"/>
      <c r="AF145" s="35"/>
      <c r="AG145" s="168">
        <f t="shared" si="28"/>
        <v>0</v>
      </c>
      <c r="AH145" s="171">
        <f t="shared" si="29"/>
        <v>0</v>
      </c>
    </row>
    <row r="146" spans="1:34" ht="15" customHeight="1" x14ac:dyDescent="0.25">
      <c r="A146" s="428">
        <v>123</v>
      </c>
      <c r="B146" s="261" t="s">
        <v>241</v>
      </c>
      <c r="C146" s="61" t="s">
        <v>82</v>
      </c>
      <c r="D146" s="38"/>
      <c r="E146" s="38"/>
      <c r="F146" s="38"/>
      <c r="G146" s="144"/>
      <c r="H146" s="38"/>
      <c r="I146" s="38"/>
      <c r="J146" s="38">
        <f t="shared" si="20"/>
        <v>0</v>
      </c>
      <c r="K146" s="38">
        <f t="shared" si="21"/>
        <v>0</v>
      </c>
      <c r="L146" s="352">
        <f t="shared" si="22"/>
        <v>0</v>
      </c>
      <c r="M146" s="38"/>
      <c r="N146" s="38"/>
      <c r="O146" s="38"/>
      <c r="P146" s="144"/>
      <c r="Q146" s="38"/>
      <c r="R146" s="38"/>
      <c r="S146" s="38"/>
      <c r="T146" s="38">
        <f t="shared" si="23"/>
        <v>0</v>
      </c>
      <c r="U146" s="38">
        <f t="shared" si="24"/>
        <v>0</v>
      </c>
      <c r="V146" s="166">
        <f t="shared" si="25"/>
        <v>0</v>
      </c>
      <c r="W146" s="35"/>
      <c r="X146" s="35"/>
      <c r="Y146" s="206">
        <f t="shared" si="26"/>
        <v>0</v>
      </c>
      <c r="Z146" s="18"/>
      <c r="AA146" s="35"/>
      <c r="AB146" s="35"/>
      <c r="AC146" s="370">
        <f t="shared" si="27"/>
        <v>0</v>
      </c>
      <c r="AD146" s="201"/>
      <c r="AE146" s="158"/>
      <c r="AF146" s="35"/>
      <c r="AG146" s="168">
        <f t="shared" si="28"/>
        <v>0</v>
      </c>
      <c r="AH146" s="171">
        <f t="shared" si="29"/>
        <v>0</v>
      </c>
    </row>
    <row r="147" spans="1:34" ht="25.5" customHeight="1" x14ac:dyDescent="0.25">
      <c r="A147" s="245">
        <v>124</v>
      </c>
      <c r="B147" s="261" t="s">
        <v>235</v>
      </c>
      <c r="C147" s="61" t="s">
        <v>82</v>
      </c>
      <c r="D147" s="38"/>
      <c r="E147" s="38"/>
      <c r="F147" s="38"/>
      <c r="G147" s="144"/>
      <c r="H147" s="38"/>
      <c r="I147" s="38"/>
      <c r="J147" s="38">
        <f t="shared" si="20"/>
        <v>0</v>
      </c>
      <c r="K147" s="38">
        <f t="shared" si="21"/>
        <v>0</v>
      </c>
      <c r="L147" s="352">
        <f t="shared" si="22"/>
        <v>0</v>
      </c>
      <c r="M147" s="38"/>
      <c r="N147" s="38"/>
      <c r="O147" s="38"/>
      <c r="P147" s="144"/>
      <c r="Q147" s="38"/>
      <c r="R147" s="38"/>
      <c r="S147" s="38"/>
      <c r="T147" s="38">
        <f t="shared" si="23"/>
        <v>0</v>
      </c>
      <c r="U147" s="38">
        <f t="shared" si="24"/>
        <v>0</v>
      </c>
      <c r="V147" s="166">
        <f t="shared" si="25"/>
        <v>0</v>
      </c>
      <c r="W147" s="35"/>
      <c r="X147" s="35"/>
      <c r="Y147" s="206">
        <f t="shared" si="26"/>
        <v>0</v>
      </c>
      <c r="Z147" s="18"/>
      <c r="AA147" s="35"/>
      <c r="AB147" s="35"/>
      <c r="AC147" s="370">
        <f t="shared" si="27"/>
        <v>0</v>
      </c>
      <c r="AD147" s="201"/>
      <c r="AE147" s="35"/>
      <c r="AF147" s="35"/>
      <c r="AG147" s="168">
        <f t="shared" si="28"/>
        <v>0</v>
      </c>
      <c r="AH147" s="171">
        <f t="shared" si="29"/>
        <v>0</v>
      </c>
    </row>
    <row r="148" spans="1:34" ht="17.25" customHeight="1" x14ac:dyDescent="0.25">
      <c r="A148" s="428">
        <v>125</v>
      </c>
      <c r="B148" s="261" t="s">
        <v>211</v>
      </c>
      <c r="C148" s="61" t="s">
        <v>82</v>
      </c>
      <c r="D148" s="38"/>
      <c r="E148" s="38"/>
      <c r="F148" s="38"/>
      <c r="G148" s="144"/>
      <c r="H148" s="38"/>
      <c r="I148" s="38"/>
      <c r="J148" s="38">
        <f t="shared" si="20"/>
        <v>0</v>
      </c>
      <c r="K148" s="38">
        <f t="shared" si="21"/>
        <v>0</v>
      </c>
      <c r="L148" s="352">
        <f t="shared" si="22"/>
        <v>0</v>
      </c>
      <c r="M148" s="38"/>
      <c r="N148" s="38"/>
      <c r="O148" s="38"/>
      <c r="P148" s="144"/>
      <c r="Q148" s="38"/>
      <c r="R148" s="38"/>
      <c r="S148" s="38"/>
      <c r="T148" s="38">
        <f t="shared" si="23"/>
        <v>0</v>
      </c>
      <c r="U148" s="38">
        <f t="shared" si="24"/>
        <v>0</v>
      </c>
      <c r="V148" s="166">
        <f t="shared" si="25"/>
        <v>0</v>
      </c>
      <c r="W148" s="35"/>
      <c r="X148" s="35"/>
      <c r="Y148" s="206">
        <f t="shared" si="26"/>
        <v>0</v>
      </c>
      <c r="Z148" s="18"/>
      <c r="AA148" s="35"/>
      <c r="AB148" s="35"/>
      <c r="AC148" s="370">
        <f t="shared" si="27"/>
        <v>0</v>
      </c>
      <c r="AD148" s="201"/>
      <c r="AE148" s="35"/>
      <c r="AF148" s="35"/>
      <c r="AG148" s="168">
        <f t="shared" si="28"/>
        <v>0</v>
      </c>
      <c r="AH148" s="171">
        <f t="shared" si="29"/>
        <v>0</v>
      </c>
    </row>
    <row r="149" spans="1:34" x14ac:dyDescent="0.25">
      <c r="P149" s="157"/>
    </row>
    <row r="150" spans="1:34" x14ac:dyDescent="0.25">
      <c r="P150" s="157"/>
    </row>
    <row r="152" spans="1:34" x14ac:dyDescent="0.25">
      <c r="D152" s="193"/>
      <c r="E152" s="193"/>
      <c r="M152" s="193"/>
      <c r="N152" s="193"/>
    </row>
  </sheetData>
  <mergeCells count="19">
    <mergeCell ref="M2:S2"/>
    <mergeCell ref="V2:V4"/>
    <mergeCell ref="U2:U4"/>
    <mergeCell ref="AD3:AD4"/>
    <mergeCell ref="AE3:AE4"/>
    <mergeCell ref="AF3:AF4"/>
    <mergeCell ref="A1:AH1"/>
    <mergeCell ref="D2:I2"/>
    <mergeCell ref="AD2:AF2"/>
    <mergeCell ref="L2:L4"/>
    <mergeCell ref="AG2:AG4"/>
    <mergeCell ref="AH2:AH4"/>
    <mergeCell ref="W2:X2"/>
    <mergeCell ref="Y2:Y4"/>
    <mergeCell ref="AC2:AC4"/>
    <mergeCell ref="T2:T4"/>
    <mergeCell ref="J2:J4"/>
    <mergeCell ref="K2:K4"/>
    <mergeCell ref="Z2:AB2"/>
  </mergeCells>
  <pageMargins left="0.19685039370078741" right="0.19685039370078741" top="0.19685039370078741" bottom="0.19685039370078741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8"/>
  <sheetViews>
    <sheetView zoomScaleNormal="100" workbookViewId="0">
      <pane xSplit="3" ySplit="5" topLeftCell="I24" activePane="bottomRight" state="frozen"/>
      <selection activeCell="A3" sqref="A3"/>
      <selection pane="topRight" activeCell="D3" sqref="D3"/>
      <selection pane="bottomLeft" activeCell="A9" sqref="A9"/>
      <selection pane="bottomRight" activeCell="V27" sqref="V27"/>
    </sheetView>
  </sheetViews>
  <sheetFormatPr defaultRowHeight="15" x14ac:dyDescent="0.25"/>
  <cols>
    <col min="1" max="1" width="4.7109375" style="239" customWidth="1"/>
    <col min="2" max="2" width="25" style="273" customWidth="1"/>
    <col min="3" max="3" width="3.7109375" customWidth="1"/>
    <col min="4" max="4" width="6.85546875" customWidth="1"/>
    <col min="5" max="5" width="7.28515625" customWidth="1"/>
    <col min="6" max="6" width="7.140625" customWidth="1"/>
    <col min="7" max="7" width="7.28515625" customWidth="1"/>
    <col min="8" max="8" width="7.140625" hidden="1" customWidth="1"/>
    <col min="9" max="9" width="7.7109375" customWidth="1"/>
    <col min="10" max="11" width="8" hidden="1" customWidth="1"/>
    <col min="12" max="12" width="8" style="30" customWidth="1"/>
    <col min="13" max="13" width="6.85546875" customWidth="1"/>
    <col min="14" max="14" width="7.28515625" customWidth="1"/>
    <col min="15" max="15" width="7.140625" customWidth="1"/>
    <col min="16" max="16" width="7.28515625" customWidth="1"/>
    <col min="17" max="18" width="7.140625" customWidth="1"/>
    <col min="19" max="19" width="7.7109375" hidden="1" customWidth="1"/>
    <col min="20" max="20" width="8" customWidth="1"/>
    <col min="21" max="21" width="8" hidden="1" customWidth="1"/>
    <col min="22" max="22" width="12.85546875" style="30" customWidth="1"/>
    <col min="23" max="23" width="8.28515625" customWidth="1"/>
    <col min="24" max="24" width="8.42578125" customWidth="1"/>
    <col min="25" max="25" width="8.42578125" style="30" customWidth="1"/>
    <col min="26" max="26" width="8.7109375" hidden="1" customWidth="1"/>
    <col min="27" max="27" width="8.140625" hidden="1" customWidth="1"/>
    <col min="28" max="28" width="8.7109375" hidden="1" customWidth="1"/>
    <col min="29" max="29" width="8.42578125" style="30" hidden="1" customWidth="1"/>
    <col min="30" max="30" width="8.5703125" customWidth="1"/>
    <col min="31" max="31" width="9" customWidth="1"/>
    <col min="32" max="33" width="9.28515625" customWidth="1"/>
    <col min="34" max="34" width="14.7109375" customWidth="1"/>
    <col min="230" max="230" width="3.7109375" customWidth="1"/>
    <col min="231" max="231" width="27.85546875" customWidth="1"/>
    <col min="232" max="232" width="3.7109375" customWidth="1"/>
    <col min="233" max="272" width="0" hidden="1" customWidth="1"/>
    <col min="273" max="273" width="10.28515625" customWidth="1"/>
    <col min="275" max="275" width="12.5703125" customWidth="1"/>
    <col min="279" max="279" width="10.7109375" customWidth="1"/>
    <col min="486" max="486" width="3.7109375" customWidth="1"/>
    <col min="487" max="487" width="27.85546875" customWidth="1"/>
    <col min="488" max="488" width="3.7109375" customWidth="1"/>
    <col min="489" max="528" width="0" hidden="1" customWidth="1"/>
    <col min="529" max="529" width="10.28515625" customWidth="1"/>
    <col min="531" max="531" width="12.5703125" customWidth="1"/>
    <col min="535" max="535" width="10.7109375" customWidth="1"/>
    <col min="742" max="742" width="3.7109375" customWidth="1"/>
    <col min="743" max="743" width="27.85546875" customWidth="1"/>
    <col min="744" max="744" width="3.7109375" customWidth="1"/>
    <col min="745" max="784" width="0" hidden="1" customWidth="1"/>
    <col min="785" max="785" width="10.28515625" customWidth="1"/>
    <col min="787" max="787" width="12.5703125" customWidth="1"/>
    <col min="791" max="791" width="10.7109375" customWidth="1"/>
    <col min="998" max="998" width="3.7109375" customWidth="1"/>
    <col min="999" max="999" width="27.85546875" customWidth="1"/>
    <col min="1000" max="1000" width="3.7109375" customWidth="1"/>
    <col min="1001" max="1040" width="0" hidden="1" customWidth="1"/>
    <col min="1041" max="1041" width="10.28515625" customWidth="1"/>
    <col min="1043" max="1043" width="12.5703125" customWidth="1"/>
    <col min="1047" max="1047" width="10.7109375" customWidth="1"/>
    <col min="1254" max="1254" width="3.7109375" customWidth="1"/>
    <col min="1255" max="1255" width="27.85546875" customWidth="1"/>
    <col min="1256" max="1256" width="3.7109375" customWidth="1"/>
    <col min="1257" max="1296" width="0" hidden="1" customWidth="1"/>
    <col min="1297" max="1297" width="10.28515625" customWidth="1"/>
    <col min="1299" max="1299" width="12.5703125" customWidth="1"/>
    <col min="1303" max="1303" width="10.7109375" customWidth="1"/>
    <col min="1510" max="1510" width="3.7109375" customWidth="1"/>
    <col min="1511" max="1511" width="27.85546875" customWidth="1"/>
    <col min="1512" max="1512" width="3.7109375" customWidth="1"/>
    <col min="1513" max="1552" width="0" hidden="1" customWidth="1"/>
    <col min="1553" max="1553" width="10.28515625" customWidth="1"/>
    <col min="1555" max="1555" width="12.5703125" customWidth="1"/>
    <col min="1559" max="1559" width="10.7109375" customWidth="1"/>
    <col min="1766" max="1766" width="3.7109375" customWidth="1"/>
    <col min="1767" max="1767" width="27.85546875" customWidth="1"/>
    <col min="1768" max="1768" width="3.7109375" customWidth="1"/>
    <col min="1769" max="1808" width="0" hidden="1" customWidth="1"/>
    <col min="1809" max="1809" width="10.28515625" customWidth="1"/>
    <col min="1811" max="1811" width="12.5703125" customWidth="1"/>
    <col min="1815" max="1815" width="10.7109375" customWidth="1"/>
    <col min="2022" max="2022" width="3.7109375" customWidth="1"/>
    <col min="2023" max="2023" width="27.85546875" customWidth="1"/>
    <col min="2024" max="2024" width="3.7109375" customWidth="1"/>
    <col min="2025" max="2064" width="0" hidden="1" customWidth="1"/>
    <col min="2065" max="2065" width="10.28515625" customWidth="1"/>
    <col min="2067" max="2067" width="12.5703125" customWidth="1"/>
    <col min="2071" max="2071" width="10.7109375" customWidth="1"/>
    <col min="2278" max="2278" width="3.7109375" customWidth="1"/>
    <col min="2279" max="2279" width="27.85546875" customWidth="1"/>
    <col min="2280" max="2280" width="3.7109375" customWidth="1"/>
    <col min="2281" max="2320" width="0" hidden="1" customWidth="1"/>
    <col min="2321" max="2321" width="10.28515625" customWidth="1"/>
    <col min="2323" max="2323" width="12.5703125" customWidth="1"/>
    <col min="2327" max="2327" width="10.7109375" customWidth="1"/>
    <col min="2534" max="2534" width="3.7109375" customWidth="1"/>
    <col min="2535" max="2535" width="27.85546875" customWidth="1"/>
    <col min="2536" max="2536" width="3.7109375" customWidth="1"/>
    <col min="2537" max="2576" width="0" hidden="1" customWidth="1"/>
    <col min="2577" max="2577" width="10.28515625" customWidth="1"/>
    <col min="2579" max="2579" width="12.5703125" customWidth="1"/>
    <col min="2583" max="2583" width="10.7109375" customWidth="1"/>
    <col min="2790" max="2790" width="3.7109375" customWidth="1"/>
    <col min="2791" max="2791" width="27.85546875" customWidth="1"/>
    <col min="2792" max="2792" width="3.7109375" customWidth="1"/>
    <col min="2793" max="2832" width="0" hidden="1" customWidth="1"/>
    <col min="2833" max="2833" width="10.28515625" customWidth="1"/>
    <col min="2835" max="2835" width="12.5703125" customWidth="1"/>
    <col min="2839" max="2839" width="10.7109375" customWidth="1"/>
    <col min="3046" max="3046" width="3.7109375" customWidth="1"/>
    <col min="3047" max="3047" width="27.85546875" customWidth="1"/>
    <col min="3048" max="3048" width="3.7109375" customWidth="1"/>
    <col min="3049" max="3088" width="0" hidden="1" customWidth="1"/>
    <col min="3089" max="3089" width="10.28515625" customWidth="1"/>
    <col min="3091" max="3091" width="12.5703125" customWidth="1"/>
    <col min="3095" max="3095" width="10.7109375" customWidth="1"/>
    <col min="3302" max="3302" width="3.7109375" customWidth="1"/>
    <col min="3303" max="3303" width="27.85546875" customWidth="1"/>
    <col min="3304" max="3304" width="3.7109375" customWidth="1"/>
    <col min="3305" max="3344" width="0" hidden="1" customWidth="1"/>
    <col min="3345" max="3345" width="10.28515625" customWidth="1"/>
    <col min="3347" max="3347" width="12.5703125" customWidth="1"/>
    <col min="3351" max="3351" width="10.7109375" customWidth="1"/>
    <col min="3558" max="3558" width="3.7109375" customWidth="1"/>
    <col min="3559" max="3559" width="27.85546875" customWidth="1"/>
    <col min="3560" max="3560" width="3.7109375" customWidth="1"/>
    <col min="3561" max="3600" width="0" hidden="1" customWidth="1"/>
    <col min="3601" max="3601" width="10.28515625" customWidth="1"/>
    <col min="3603" max="3603" width="12.5703125" customWidth="1"/>
    <col min="3607" max="3607" width="10.7109375" customWidth="1"/>
    <col min="3814" max="3814" width="3.7109375" customWidth="1"/>
    <col min="3815" max="3815" width="27.85546875" customWidth="1"/>
    <col min="3816" max="3816" width="3.7109375" customWidth="1"/>
    <col min="3817" max="3856" width="0" hidden="1" customWidth="1"/>
    <col min="3857" max="3857" width="10.28515625" customWidth="1"/>
    <col min="3859" max="3859" width="12.5703125" customWidth="1"/>
    <col min="3863" max="3863" width="10.7109375" customWidth="1"/>
    <col min="4070" max="4070" width="3.7109375" customWidth="1"/>
    <col min="4071" max="4071" width="27.85546875" customWidth="1"/>
    <col min="4072" max="4072" width="3.7109375" customWidth="1"/>
    <col min="4073" max="4112" width="0" hidden="1" customWidth="1"/>
    <col min="4113" max="4113" width="10.28515625" customWidth="1"/>
    <col min="4115" max="4115" width="12.5703125" customWidth="1"/>
    <col min="4119" max="4119" width="10.7109375" customWidth="1"/>
    <col min="4326" max="4326" width="3.7109375" customWidth="1"/>
    <col min="4327" max="4327" width="27.85546875" customWidth="1"/>
    <col min="4328" max="4328" width="3.7109375" customWidth="1"/>
    <col min="4329" max="4368" width="0" hidden="1" customWidth="1"/>
    <col min="4369" max="4369" width="10.28515625" customWidth="1"/>
    <col min="4371" max="4371" width="12.5703125" customWidth="1"/>
    <col min="4375" max="4375" width="10.7109375" customWidth="1"/>
    <col min="4582" max="4582" width="3.7109375" customWidth="1"/>
    <col min="4583" max="4583" width="27.85546875" customWidth="1"/>
    <col min="4584" max="4584" width="3.7109375" customWidth="1"/>
    <col min="4585" max="4624" width="0" hidden="1" customWidth="1"/>
    <col min="4625" max="4625" width="10.28515625" customWidth="1"/>
    <col min="4627" max="4627" width="12.5703125" customWidth="1"/>
    <col min="4631" max="4631" width="10.7109375" customWidth="1"/>
    <col min="4838" max="4838" width="3.7109375" customWidth="1"/>
    <col min="4839" max="4839" width="27.85546875" customWidth="1"/>
    <col min="4840" max="4840" width="3.7109375" customWidth="1"/>
    <col min="4841" max="4880" width="0" hidden="1" customWidth="1"/>
    <col min="4881" max="4881" width="10.28515625" customWidth="1"/>
    <col min="4883" max="4883" width="12.5703125" customWidth="1"/>
    <col min="4887" max="4887" width="10.7109375" customWidth="1"/>
    <col min="5094" max="5094" width="3.7109375" customWidth="1"/>
    <col min="5095" max="5095" width="27.85546875" customWidth="1"/>
    <col min="5096" max="5096" width="3.7109375" customWidth="1"/>
    <col min="5097" max="5136" width="0" hidden="1" customWidth="1"/>
    <col min="5137" max="5137" width="10.28515625" customWidth="1"/>
    <col min="5139" max="5139" width="12.5703125" customWidth="1"/>
    <col min="5143" max="5143" width="10.7109375" customWidth="1"/>
    <col min="5350" max="5350" width="3.7109375" customWidth="1"/>
    <col min="5351" max="5351" width="27.85546875" customWidth="1"/>
    <col min="5352" max="5352" width="3.7109375" customWidth="1"/>
    <col min="5353" max="5392" width="0" hidden="1" customWidth="1"/>
    <col min="5393" max="5393" width="10.28515625" customWidth="1"/>
    <col min="5395" max="5395" width="12.5703125" customWidth="1"/>
    <col min="5399" max="5399" width="10.7109375" customWidth="1"/>
    <col min="5606" max="5606" width="3.7109375" customWidth="1"/>
    <col min="5607" max="5607" width="27.85546875" customWidth="1"/>
    <col min="5608" max="5608" width="3.7109375" customWidth="1"/>
    <col min="5609" max="5648" width="0" hidden="1" customWidth="1"/>
    <col min="5649" max="5649" width="10.28515625" customWidth="1"/>
    <col min="5651" max="5651" width="12.5703125" customWidth="1"/>
    <col min="5655" max="5655" width="10.7109375" customWidth="1"/>
    <col min="5862" max="5862" width="3.7109375" customWidth="1"/>
    <col min="5863" max="5863" width="27.85546875" customWidth="1"/>
    <col min="5864" max="5864" width="3.7109375" customWidth="1"/>
    <col min="5865" max="5904" width="0" hidden="1" customWidth="1"/>
    <col min="5905" max="5905" width="10.28515625" customWidth="1"/>
    <col min="5907" max="5907" width="12.5703125" customWidth="1"/>
    <col min="5911" max="5911" width="10.7109375" customWidth="1"/>
    <col min="6118" max="6118" width="3.7109375" customWidth="1"/>
    <col min="6119" max="6119" width="27.85546875" customWidth="1"/>
    <col min="6120" max="6120" width="3.7109375" customWidth="1"/>
    <col min="6121" max="6160" width="0" hidden="1" customWidth="1"/>
    <col min="6161" max="6161" width="10.28515625" customWidth="1"/>
    <col min="6163" max="6163" width="12.5703125" customWidth="1"/>
    <col min="6167" max="6167" width="10.7109375" customWidth="1"/>
    <col min="6374" max="6374" width="3.7109375" customWidth="1"/>
    <col min="6375" max="6375" width="27.85546875" customWidth="1"/>
    <col min="6376" max="6376" width="3.7109375" customWidth="1"/>
    <col min="6377" max="6416" width="0" hidden="1" customWidth="1"/>
    <col min="6417" max="6417" width="10.28515625" customWidth="1"/>
    <col min="6419" max="6419" width="12.5703125" customWidth="1"/>
    <col min="6423" max="6423" width="10.7109375" customWidth="1"/>
    <col min="6630" max="6630" width="3.7109375" customWidth="1"/>
    <col min="6631" max="6631" width="27.85546875" customWidth="1"/>
    <col min="6632" max="6632" width="3.7109375" customWidth="1"/>
    <col min="6633" max="6672" width="0" hidden="1" customWidth="1"/>
    <col min="6673" max="6673" width="10.28515625" customWidth="1"/>
    <col min="6675" max="6675" width="12.5703125" customWidth="1"/>
    <col min="6679" max="6679" width="10.7109375" customWidth="1"/>
    <col min="6886" max="6886" width="3.7109375" customWidth="1"/>
    <col min="6887" max="6887" width="27.85546875" customWidth="1"/>
    <col min="6888" max="6888" width="3.7109375" customWidth="1"/>
    <col min="6889" max="6928" width="0" hidden="1" customWidth="1"/>
    <col min="6929" max="6929" width="10.28515625" customWidth="1"/>
    <col min="6931" max="6931" width="12.5703125" customWidth="1"/>
    <col min="6935" max="6935" width="10.7109375" customWidth="1"/>
    <col min="7142" max="7142" width="3.7109375" customWidth="1"/>
    <col min="7143" max="7143" width="27.85546875" customWidth="1"/>
    <col min="7144" max="7144" width="3.7109375" customWidth="1"/>
    <col min="7145" max="7184" width="0" hidden="1" customWidth="1"/>
    <col min="7185" max="7185" width="10.28515625" customWidth="1"/>
    <col min="7187" max="7187" width="12.5703125" customWidth="1"/>
    <col min="7191" max="7191" width="10.7109375" customWidth="1"/>
    <col min="7398" max="7398" width="3.7109375" customWidth="1"/>
    <col min="7399" max="7399" width="27.85546875" customWidth="1"/>
    <col min="7400" max="7400" width="3.7109375" customWidth="1"/>
    <col min="7401" max="7440" width="0" hidden="1" customWidth="1"/>
    <col min="7441" max="7441" width="10.28515625" customWidth="1"/>
    <col min="7443" max="7443" width="12.5703125" customWidth="1"/>
    <col min="7447" max="7447" width="10.7109375" customWidth="1"/>
    <col min="7654" max="7654" width="3.7109375" customWidth="1"/>
    <col min="7655" max="7655" width="27.85546875" customWidth="1"/>
    <col min="7656" max="7656" width="3.7109375" customWidth="1"/>
    <col min="7657" max="7696" width="0" hidden="1" customWidth="1"/>
    <col min="7697" max="7697" width="10.28515625" customWidth="1"/>
    <col min="7699" max="7699" width="12.5703125" customWidth="1"/>
    <col min="7703" max="7703" width="10.7109375" customWidth="1"/>
    <col min="7910" max="7910" width="3.7109375" customWidth="1"/>
    <col min="7911" max="7911" width="27.85546875" customWidth="1"/>
    <col min="7912" max="7912" width="3.7109375" customWidth="1"/>
    <col min="7913" max="7952" width="0" hidden="1" customWidth="1"/>
    <col min="7953" max="7953" width="10.28515625" customWidth="1"/>
    <col min="7955" max="7955" width="12.5703125" customWidth="1"/>
    <col min="7959" max="7959" width="10.7109375" customWidth="1"/>
    <col min="8166" max="8166" width="3.7109375" customWidth="1"/>
    <col min="8167" max="8167" width="27.85546875" customWidth="1"/>
    <col min="8168" max="8168" width="3.7109375" customWidth="1"/>
    <col min="8169" max="8208" width="0" hidden="1" customWidth="1"/>
    <col min="8209" max="8209" width="10.28515625" customWidth="1"/>
    <col min="8211" max="8211" width="12.5703125" customWidth="1"/>
    <col min="8215" max="8215" width="10.7109375" customWidth="1"/>
    <col min="8422" max="8422" width="3.7109375" customWidth="1"/>
    <col min="8423" max="8423" width="27.85546875" customWidth="1"/>
    <col min="8424" max="8424" width="3.7109375" customWidth="1"/>
    <col min="8425" max="8464" width="0" hidden="1" customWidth="1"/>
    <col min="8465" max="8465" width="10.28515625" customWidth="1"/>
    <col min="8467" max="8467" width="12.5703125" customWidth="1"/>
    <col min="8471" max="8471" width="10.7109375" customWidth="1"/>
    <col min="8678" max="8678" width="3.7109375" customWidth="1"/>
    <col min="8679" max="8679" width="27.85546875" customWidth="1"/>
    <col min="8680" max="8680" width="3.7109375" customWidth="1"/>
    <col min="8681" max="8720" width="0" hidden="1" customWidth="1"/>
    <col min="8721" max="8721" width="10.28515625" customWidth="1"/>
    <col min="8723" max="8723" width="12.5703125" customWidth="1"/>
    <col min="8727" max="8727" width="10.7109375" customWidth="1"/>
    <col min="8934" max="8934" width="3.7109375" customWidth="1"/>
    <col min="8935" max="8935" width="27.85546875" customWidth="1"/>
    <col min="8936" max="8936" width="3.7109375" customWidth="1"/>
    <col min="8937" max="8976" width="0" hidden="1" customWidth="1"/>
    <col min="8977" max="8977" width="10.28515625" customWidth="1"/>
    <col min="8979" max="8979" width="12.5703125" customWidth="1"/>
    <col min="8983" max="8983" width="10.7109375" customWidth="1"/>
    <col min="9190" max="9190" width="3.7109375" customWidth="1"/>
    <col min="9191" max="9191" width="27.85546875" customWidth="1"/>
    <col min="9192" max="9192" width="3.7109375" customWidth="1"/>
    <col min="9193" max="9232" width="0" hidden="1" customWidth="1"/>
    <col min="9233" max="9233" width="10.28515625" customWidth="1"/>
    <col min="9235" max="9235" width="12.5703125" customWidth="1"/>
    <col min="9239" max="9239" width="10.7109375" customWidth="1"/>
    <col min="9446" max="9446" width="3.7109375" customWidth="1"/>
    <col min="9447" max="9447" width="27.85546875" customWidth="1"/>
    <col min="9448" max="9448" width="3.7109375" customWidth="1"/>
    <col min="9449" max="9488" width="0" hidden="1" customWidth="1"/>
    <col min="9489" max="9489" width="10.28515625" customWidth="1"/>
    <col min="9491" max="9491" width="12.5703125" customWidth="1"/>
    <col min="9495" max="9495" width="10.7109375" customWidth="1"/>
    <col min="9702" max="9702" width="3.7109375" customWidth="1"/>
    <col min="9703" max="9703" width="27.85546875" customWidth="1"/>
    <col min="9704" max="9704" width="3.7109375" customWidth="1"/>
    <col min="9705" max="9744" width="0" hidden="1" customWidth="1"/>
    <col min="9745" max="9745" width="10.28515625" customWidth="1"/>
    <col min="9747" max="9747" width="12.5703125" customWidth="1"/>
    <col min="9751" max="9751" width="10.7109375" customWidth="1"/>
    <col min="9958" max="9958" width="3.7109375" customWidth="1"/>
    <col min="9959" max="9959" width="27.85546875" customWidth="1"/>
    <col min="9960" max="9960" width="3.7109375" customWidth="1"/>
    <col min="9961" max="10000" width="0" hidden="1" customWidth="1"/>
    <col min="10001" max="10001" width="10.28515625" customWidth="1"/>
    <col min="10003" max="10003" width="12.5703125" customWidth="1"/>
    <col min="10007" max="10007" width="10.7109375" customWidth="1"/>
    <col min="10214" max="10214" width="3.7109375" customWidth="1"/>
    <col min="10215" max="10215" width="27.85546875" customWidth="1"/>
    <col min="10216" max="10216" width="3.7109375" customWidth="1"/>
    <col min="10217" max="10256" width="0" hidden="1" customWidth="1"/>
    <col min="10257" max="10257" width="10.28515625" customWidth="1"/>
    <col min="10259" max="10259" width="12.5703125" customWidth="1"/>
    <col min="10263" max="10263" width="10.7109375" customWidth="1"/>
    <col min="10470" max="10470" width="3.7109375" customWidth="1"/>
    <col min="10471" max="10471" width="27.85546875" customWidth="1"/>
    <col min="10472" max="10472" width="3.7109375" customWidth="1"/>
    <col min="10473" max="10512" width="0" hidden="1" customWidth="1"/>
    <col min="10513" max="10513" width="10.28515625" customWidth="1"/>
    <col min="10515" max="10515" width="12.5703125" customWidth="1"/>
    <col min="10519" max="10519" width="10.7109375" customWidth="1"/>
    <col min="10726" max="10726" width="3.7109375" customWidth="1"/>
    <col min="10727" max="10727" width="27.85546875" customWidth="1"/>
    <col min="10728" max="10728" width="3.7109375" customWidth="1"/>
    <col min="10729" max="10768" width="0" hidden="1" customWidth="1"/>
    <col min="10769" max="10769" width="10.28515625" customWidth="1"/>
    <col min="10771" max="10771" width="12.5703125" customWidth="1"/>
    <col min="10775" max="10775" width="10.7109375" customWidth="1"/>
    <col min="10982" max="10982" width="3.7109375" customWidth="1"/>
    <col min="10983" max="10983" width="27.85546875" customWidth="1"/>
    <col min="10984" max="10984" width="3.7109375" customWidth="1"/>
    <col min="10985" max="11024" width="0" hidden="1" customWidth="1"/>
    <col min="11025" max="11025" width="10.28515625" customWidth="1"/>
    <col min="11027" max="11027" width="12.5703125" customWidth="1"/>
    <col min="11031" max="11031" width="10.7109375" customWidth="1"/>
    <col min="11238" max="11238" width="3.7109375" customWidth="1"/>
    <col min="11239" max="11239" width="27.85546875" customWidth="1"/>
    <col min="11240" max="11240" width="3.7109375" customWidth="1"/>
    <col min="11241" max="11280" width="0" hidden="1" customWidth="1"/>
    <col min="11281" max="11281" width="10.28515625" customWidth="1"/>
    <col min="11283" max="11283" width="12.5703125" customWidth="1"/>
    <col min="11287" max="11287" width="10.7109375" customWidth="1"/>
    <col min="11494" max="11494" width="3.7109375" customWidth="1"/>
    <col min="11495" max="11495" width="27.85546875" customWidth="1"/>
    <col min="11496" max="11496" width="3.7109375" customWidth="1"/>
    <col min="11497" max="11536" width="0" hidden="1" customWidth="1"/>
    <col min="11537" max="11537" width="10.28515625" customWidth="1"/>
    <col min="11539" max="11539" width="12.5703125" customWidth="1"/>
    <col min="11543" max="11543" width="10.7109375" customWidth="1"/>
    <col min="11750" max="11750" width="3.7109375" customWidth="1"/>
    <col min="11751" max="11751" width="27.85546875" customWidth="1"/>
    <col min="11752" max="11752" width="3.7109375" customWidth="1"/>
    <col min="11753" max="11792" width="0" hidden="1" customWidth="1"/>
    <col min="11793" max="11793" width="10.28515625" customWidth="1"/>
    <col min="11795" max="11795" width="12.5703125" customWidth="1"/>
    <col min="11799" max="11799" width="10.7109375" customWidth="1"/>
    <col min="12006" max="12006" width="3.7109375" customWidth="1"/>
    <col min="12007" max="12007" width="27.85546875" customWidth="1"/>
    <col min="12008" max="12008" width="3.7109375" customWidth="1"/>
    <col min="12009" max="12048" width="0" hidden="1" customWidth="1"/>
    <col min="12049" max="12049" width="10.28515625" customWidth="1"/>
    <col min="12051" max="12051" width="12.5703125" customWidth="1"/>
    <col min="12055" max="12055" width="10.7109375" customWidth="1"/>
    <col min="12262" max="12262" width="3.7109375" customWidth="1"/>
    <col min="12263" max="12263" width="27.85546875" customWidth="1"/>
    <col min="12264" max="12264" width="3.7109375" customWidth="1"/>
    <col min="12265" max="12304" width="0" hidden="1" customWidth="1"/>
    <col min="12305" max="12305" width="10.28515625" customWidth="1"/>
    <col min="12307" max="12307" width="12.5703125" customWidth="1"/>
    <col min="12311" max="12311" width="10.7109375" customWidth="1"/>
    <col min="12518" max="12518" width="3.7109375" customWidth="1"/>
    <col min="12519" max="12519" width="27.85546875" customWidth="1"/>
    <col min="12520" max="12520" width="3.7109375" customWidth="1"/>
    <col min="12521" max="12560" width="0" hidden="1" customWidth="1"/>
    <col min="12561" max="12561" width="10.28515625" customWidth="1"/>
    <col min="12563" max="12563" width="12.5703125" customWidth="1"/>
    <col min="12567" max="12567" width="10.7109375" customWidth="1"/>
    <col min="12774" max="12774" width="3.7109375" customWidth="1"/>
    <col min="12775" max="12775" width="27.85546875" customWidth="1"/>
    <col min="12776" max="12776" width="3.7109375" customWidth="1"/>
    <col min="12777" max="12816" width="0" hidden="1" customWidth="1"/>
    <col min="12817" max="12817" width="10.28515625" customWidth="1"/>
    <col min="12819" max="12819" width="12.5703125" customWidth="1"/>
    <col min="12823" max="12823" width="10.7109375" customWidth="1"/>
    <col min="13030" max="13030" width="3.7109375" customWidth="1"/>
    <col min="13031" max="13031" width="27.85546875" customWidth="1"/>
    <col min="13032" max="13032" width="3.7109375" customWidth="1"/>
    <col min="13033" max="13072" width="0" hidden="1" customWidth="1"/>
    <col min="13073" max="13073" width="10.28515625" customWidth="1"/>
    <col min="13075" max="13075" width="12.5703125" customWidth="1"/>
    <col min="13079" max="13079" width="10.7109375" customWidth="1"/>
    <col min="13286" max="13286" width="3.7109375" customWidth="1"/>
    <col min="13287" max="13287" width="27.85546875" customWidth="1"/>
    <col min="13288" max="13288" width="3.7109375" customWidth="1"/>
    <col min="13289" max="13328" width="0" hidden="1" customWidth="1"/>
    <col min="13329" max="13329" width="10.28515625" customWidth="1"/>
    <col min="13331" max="13331" width="12.5703125" customWidth="1"/>
    <col min="13335" max="13335" width="10.7109375" customWidth="1"/>
    <col min="13542" max="13542" width="3.7109375" customWidth="1"/>
    <col min="13543" max="13543" width="27.85546875" customWidth="1"/>
    <col min="13544" max="13544" width="3.7109375" customWidth="1"/>
    <col min="13545" max="13584" width="0" hidden="1" customWidth="1"/>
    <col min="13585" max="13585" width="10.28515625" customWidth="1"/>
    <col min="13587" max="13587" width="12.5703125" customWidth="1"/>
    <col min="13591" max="13591" width="10.7109375" customWidth="1"/>
    <col min="13798" max="13798" width="3.7109375" customWidth="1"/>
    <col min="13799" max="13799" width="27.85546875" customWidth="1"/>
    <col min="13800" max="13800" width="3.7109375" customWidth="1"/>
    <col min="13801" max="13840" width="0" hidden="1" customWidth="1"/>
    <col min="13841" max="13841" width="10.28515625" customWidth="1"/>
    <col min="13843" max="13843" width="12.5703125" customWidth="1"/>
    <col min="13847" max="13847" width="10.7109375" customWidth="1"/>
    <col min="14054" max="14054" width="3.7109375" customWidth="1"/>
    <col min="14055" max="14055" width="27.85546875" customWidth="1"/>
    <col min="14056" max="14056" width="3.7109375" customWidth="1"/>
    <col min="14057" max="14096" width="0" hidden="1" customWidth="1"/>
    <col min="14097" max="14097" width="10.28515625" customWidth="1"/>
    <col min="14099" max="14099" width="12.5703125" customWidth="1"/>
    <col min="14103" max="14103" width="10.7109375" customWidth="1"/>
    <col min="14310" max="14310" width="3.7109375" customWidth="1"/>
    <col min="14311" max="14311" width="27.85546875" customWidth="1"/>
    <col min="14312" max="14312" width="3.7109375" customWidth="1"/>
    <col min="14313" max="14352" width="0" hidden="1" customWidth="1"/>
    <col min="14353" max="14353" width="10.28515625" customWidth="1"/>
    <col min="14355" max="14355" width="12.5703125" customWidth="1"/>
    <col min="14359" max="14359" width="10.7109375" customWidth="1"/>
    <col min="14566" max="14566" width="3.7109375" customWidth="1"/>
    <col min="14567" max="14567" width="27.85546875" customWidth="1"/>
    <col min="14568" max="14568" width="3.7109375" customWidth="1"/>
    <col min="14569" max="14608" width="0" hidden="1" customWidth="1"/>
    <col min="14609" max="14609" width="10.28515625" customWidth="1"/>
    <col min="14611" max="14611" width="12.5703125" customWidth="1"/>
    <col min="14615" max="14615" width="10.7109375" customWidth="1"/>
    <col min="14822" max="14822" width="3.7109375" customWidth="1"/>
    <col min="14823" max="14823" width="27.85546875" customWidth="1"/>
    <col min="14824" max="14824" width="3.7109375" customWidth="1"/>
    <col min="14825" max="14864" width="0" hidden="1" customWidth="1"/>
    <col min="14865" max="14865" width="10.28515625" customWidth="1"/>
    <col min="14867" max="14867" width="12.5703125" customWidth="1"/>
    <col min="14871" max="14871" width="10.7109375" customWidth="1"/>
    <col min="15078" max="15078" width="3.7109375" customWidth="1"/>
    <col min="15079" max="15079" width="27.85546875" customWidth="1"/>
    <col min="15080" max="15080" width="3.7109375" customWidth="1"/>
    <col min="15081" max="15120" width="0" hidden="1" customWidth="1"/>
    <col min="15121" max="15121" width="10.28515625" customWidth="1"/>
    <col min="15123" max="15123" width="12.5703125" customWidth="1"/>
    <col min="15127" max="15127" width="10.7109375" customWidth="1"/>
    <col min="15334" max="15334" width="3.7109375" customWidth="1"/>
    <col min="15335" max="15335" width="27.85546875" customWidth="1"/>
    <col min="15336" max="15336" width="3.7109375" customWidth="1"/>
    <col min="15337" max="15376" width="0" hidden="1" customWidth="1"/>
    <col min="15377" max="15377" width="10.28515625" customWidth="1"/>
    <col min="15379" max="15379" width="12.5703125" customWidth="1"/>
    <col min="15383" max="15383" width="10.7109375" customWidth="1"/>
    <col min="15590" max="15590" width="3.7109375" customWidth="1"/>
    <col min="15591" max="15591" width="27.85546875" customWidth="1"/>
    <col min="15592" max="15592" width="3.7109375" customWidth="1"/>
    <col min="15593" max="15632" width="0" hidden="1" customWidth="1"/>
    <col min="15633" max="15633" width="10.28515625" customWidth="1"/>
    <col min="15635" max="15635" width="12.5703125" customWidth="1"/>
    <col min="15639" max="15639" width="10.7109375" customWidth="1"/>
    <col min="15846" max="15846" width="3.7109375" customWidth="1"/>
    <col min="15847" max="15847" width="27.85546875" customWidth="1"/>
    <col min="15848" max="15848" width="3.7109375" customWidth="1"/>
    <col min="15849" max="15888" width="0" hidden="1" customWidth="1"/>
    <col min="15889" max="15889" width="10.28515625" customWidth="1"/>
    <col min="15891" max="15891" width="12.5703125" customWidth="1"/>
    <col min="15895" max="15895" width="10.7109375" customWidth="1"/>
    <col min="16102" max="16102" width="3.7109375" customWidth="1"/>
    <col min="16103" max="16103" width="27.85546875" customWidth="1"/>
    <col min="16104" max="16104" width="3.7109375" customWidth="1"/>
    <col min="16105" max="16144" width="0" hidden="1" customWidth="1"/>
    <col min="16145" max="16145" width="10.28515625" customWidth="1"/>
    <col min="16147" max="16147" width="12.5703125" customWidth="1"/>
    <col min="16151" max="16151" width="10.7109375" customWidth="1"/>
  </cols>
  <sheetData>
    <row r="1" spans="1:34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</row>
    <row r="2" spans="1:34" ht="27.75" customHeight="1" x14ac:dyDescent="0.25">
      <c r="A2" s="240"/>
      <c r="B2" s="265"/>
      <c r="C2" s="2"/>
      <c r="D2" s="462" t="s">
        <v>276</v>
      </c>
      <c r="E2" s="462"/>
      <c r="F2" s="462"/>
      <c r="G2" s="462"/>
      <c r="H2" s="462"/>
      <c r="I2" s="462"/>
      <c r="J2" s="499"/>
      <c r="K2" s="499"/>
      <c r="L2" s="453" t="s">
        <v>124</v>
      </c>
      <c r="M2" s="492" t="s">
        <v>354</v>
      </c>
      <c r="N2" s="493"/>
      <c r="O2" s="493"/>
      <c r="P2" s="493"/>
      <c r="Q2" s="493"/>
      <c r="R2" s="493"/>
      <c r="S2" s="494"/>
      <c r="T2" s="475" t="s">
        <v>309</v>
      </c>
      <c r="U2" s="475"/>
      <c r="V2" s="456" t="s">
        <v>124</v>
      </c>
      <c r="W2" s="473" t="s">
        <v>349</v>
      </c>
      <c r="X2" s="473"/>
      <c r="Y2" s="489" t="s">
        <v>124</v>
      </c>
      <c r="Z2" s="478" t="s">
        <v>351</v>
      </c>
      <c r="AA2" s="478"/>
      <c r="AB2" s="478"/>
      <c r="AC2" s="479" t="s">
        <v>124</v>
      </c>
      <c r="AD2" s="466" t="s">
        <v>374</v>
      </c>
      <c r="AE2" s="466"/>
      <c r="AF2" s="466"/>
      <c r="AG2" s="467" t="s">
        <v>124</v>
      </c>
      <c r="AH2" s="487" t="s">
        <v>144</v>
      </c>
    </row>
    <row r="3" spans="1:34" s="34" customFormat="1" ht="101.25" customHeight="1" x14ac:dyDescent="0.25">
      <c r="A3" s="232"/>
      <c r="B3" s="64" t="s">
        <v>128</v>
      </c>
      <c r="C3" s="8"/>
      <c r="D3" s="398" t="s">
        <v>155</v>
      </c>
      <c r="E3" s="403" t="s">
        <v>277</v>
      </c>
      <c r="F3" s="405" t="s">
        <v>278</v>
      </c>
      <c r="G3" s="398" t="s">
        <v>249</v>
      </c>
      <c r="H3" s="406"/>
      <c r="I3" s="403" t="s">
        <v>147</v>
      </c>
      <c r="J3" s="500"/>
      <c r="K3" s="500"/>
      <c r="L3" s="454"/>
      <c r="M3" s="211"/>
      <c r="N3" s="211" t="s">
        <v>155</v>
      </c>
      <c r="O3" s="211" t="s">
        <v>245</v>
      </c>
      <c r="P3" s="359" t="s">
        <v>278</v>
      </c>
      <c r="Q3" s="211" t="s">
        <v>158</v>
      </c>
      <c r="R3" s="211" t="s">
        <v>147</v>
      </c>
      <c r="S3" s="211"/>
      <c r="T3" s="495"/>
      <c r="U3" s="495"/>
      <c r="V3" s="502"/>
      <c r="W3" s="212" t="s">
        <v>265</v>
      </c>
      <c r="X3" s="213" t="s">
        <v>88</v>
      </c>
      <c r="Y3" s="490"/>
      <c r="Z3" s="374" t="s">
        <v>341</v>
      </c>
      <c r="AA3" s="364" t="s">
        <v>338</v>
      </c>
      <c r="AB3" s="365" t="s">
        <v>164</v>
      </c>
      <c r="AC3" s="497"/>
      <c r="AD3" s="451" t="s">
        <v>382</v>
      </c>
      <c r="AE3" s="451" t="s">
        <v>384</v>
      </c>
      <c r="AF3" s="449" t="s">
        <v>149</v>
      </c>
      <c r="AG3" s="457"/>
      <c r="AH3" s="488"/>
    </row>
    <row r="4" spans="1:34" x14ac:dyDescent="0.25">
      <c r="A4" s="232"/>
      <c r="B4" s="266" t="s">
        <v>4</v>
      </c>
      <c r="C4" s="8"/>
      <c r="D4" s="351" t="s">
        <v>153</v>
      </c>
      <c r="E4" s="351" t="s">
        <v>153</v>
      </c>
      <c r="F4" s="351" t="s">
        <v>153</v>
      </c>
      <c r="G4" s="351" t="s">
        <v>153</v>
      </c>
      <c r="H4" s="407"/>
      <c r="I4" s="351" t="s">
        <v>153</v>
      </c>
      <c r="J4" s="501"/>
      <c r="K4" s="501"/>
      <c r="L4" s="455"/>
      <c r="M4" s="357" t="s">
        <v>243</v>
      </c>
      <c r="N4" s="357" t="s">
        <v>243</v>
      </c>
      <c r="O4" s="357" t="s">
        <v>243</v>
      </c>
      <c r="P4" s="357" t="s">
        <v>243</v>
      </c>
      <c r="Q4" s="357" t="s">
        <v>243</v>
      </c>
      <c r="R4" s="357" t="s">
        <v>243</v>
      </c>
      <c r="S4" s="357"/>
      <c r="T4" s="496"/>
      <c r="U4" s="496"/>
      <c r="V4" s="503"/>
      <c r="W4" s="204" t="s">
        <v>243</v>
      </c>
      <c r="X4" s="207" t="s">
        <v>243</v>
      </c>
      <c r="Y4" s="491"/>
      <c r="Z4" s="367" t="s">
        <v>243</v>
      </c>
      <c r="AA4" s="367" t="s">
        <v>243</v>
      </c>
      <c r="AB4" s="367" t="s">
        <v>243</v>
      </c>
      <c r="AC4" s="498"/>
      <c r="AD4" s="452"/>
      <c r="AE4" s="452"/>
      <c r="AF4" s="450"/>
      <c r="AG4" s="458"/>
      <c r="AH4" s="488"/>
    </row>
    <row r="5" spans="1:34" ht="22.5" x14ac:dyDescent="0.25">
      <c r="A5" s="232"/>
      <c r="B5" s="267" t="s">
        <v>5</v>
      </c>
      <c r="C5" s="11"/>
      <c r="D5" s="404" t="s">
        <v>151</v>
      </c>
      <c r="E5" s="404" t="s">
        <v>10</v>
      </c>
      <c r="F5" s="404" t="s">
        <v>261</v>
      </c>
      <c r="G5" s="400" t="s">
        <v>160</v>
      </c>
      <c r="H5" s="408"/>
      <c r="I5" s="404" t="s">
        <v>329</v>
      </c>
      <c r="J5" s="195"/>
      <c r="K5" s="195"/>
      <c r="L5" s="355">
        <v>1</v>
      </c>
      <c r="M5" s="358"/>
      <c r="N5" s="395" t="s">
        <v>151</v>
      </c>
      <c r="O5" s="394" t="s">
        <v>10</v>
      </c>
      <c r="P5" s="394" t="s">
        <v>142</v>
      </c>
      <c r="Q5" s="394" t="s">
        <v>160</v>
      </c>
      <c r="R5" s="362" t="s">
        <v>246</v>
      </c>
      <c r="S5" s="358"/>
      <c r="T5" s="195" t="s">
        <v>259</v>
      </c>
      <c r="U5" s="195" t="s">
        <v>352</v>
      </c>
      <c r="V5" s="349">
        <f>T5+U5</f>
        <v>1</v>
      </c>
      <c r="W5" s="215" t="s">
        <v>266</v>
      </c>
      <c r="X5" s="215" t="s">
        <v>159</v>
      </c>
      <c r="Y5" s="196">
        <v>1</v>
      </c>
      <c r="Z5" s="369" t="s">
        <v>114</v>
      </c>
      <c r="AA5" s="369" t="s">
        <v>6</v>
      </c>
      <c r="AB5" s="369" t="s">
        <v>9</v>
      </c>
      <c r="AC5" s="196">
        <v>0</v>
      </c>
      <c r="AD5" s="154" t="s">
        <v>383</v>
      </c>
      <c r="AE5" s="154" t="s">
        <v>6</v>
      </c>
      <c r="AF5" s="154" t="s">
        <v>9</v>
      </c>
      <c r="AG5" s="195" t="s">
        <v>259</v>
      </c>
      <c r="AH5" s="177">
        <f>L5+V5+Y5+AC5+AG5</f>
        <v>4</v>
      </c>
    </row>
    <row r="6" spans="1:34" x14ac:dyDescent="0.25">
      <c r="A6" s="232"/>
      <c r="B6" s="64" t="s">
        <v>197</v>
      </c>
      <c r="C6" s="52"/>
      <c r="D6" s="13"/>
      <c r="E6" s="146"/>
      <c r="F6" s="13"/>
      <c r="G6" s="33"/>
      <c r="H6" s="33"/>
      <c r="I6" s="33"/>
      <c r="J6" s="147"/>
      <c r="K6" s="147"/>
      <c r="L6" s="33"/>
      <c r="M6" s="13"/>
      <c r="N6" s="13"/>
      <c r="O6" s="146"/>
      <c r="P6" s="13"/>
      <c r="Q6" s="33"/>
      <c r="R6" s="33"/>
      <c r="S6" s="33"/>
      <c r="T6" s="147"/>
      <c r="U6" s="147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147"/>
      <c r="AH6" s="170"/>
    </row>
    <row r="7" spans="1:34" x14ac:dyDescent="0.25">
      <c r="A7" s="231">
        <v>1</v>
      </c>
      <c r="B7" s="16" t="s">
        <v>11</v>
      </c>
      <c r="C7" s="17" t="s">
        <v>12</v>
      </c>
      <c r="D7" s="144"/>
      <c r="E7" s="144"/>
      <c r="F7" s="144"/>
      <c r="G7" s="36"/>
      <c r="H7" s="38"/>
      <c r="I7" s="38"/>
      <c r="J7" s="38">
        <f>(D7+E7+G7+H7+I7+F7)*$J$5</f>
        <v>0</v>
      </c>
      <c r="K7" s="38">
        <f t="shared" ref="K7:K38" si="0">(I7+D7+H7+G7+F7)*$K$5</f>
        <v>0</v>
      </c>
      <c r="L7" s="352">
        <f>(I7+G7+F7+E7+D7)*$L$5</f>
        <v>0</v>
      </c>
      <c r="M7" s="144"/>
      <c r="N7" s="144"/>
      <c r="O7" s="144"/>
      <c r="P7" s="144"/>
      <c r="Q7" s="36"/>
      <c r="R7" s="38"/>
      <c r="S7" s="38"/>
      <c r="T7" s="38">
        <f>(M7+N7+O7+P7+Q7+R7)*$T$5</f>
        <v>0</v>
      </c>
      <c r="U7" s="38">
        <f>(S7+M7+Q7+P7+O7)*$U$5</f>
        <v>0</v>
      </c>
      <c r="V7" s="166">
        <f>T7+U7</f>
        <v>0</v>
      </c>
      <c r="W7" s="38"/>
      <c r="X7" s="38"/>
      <c r="Y7" s="206">
        <f>(X7+W7)*$Y$5</f>
        <v>0</v>
      </c>
      <c r="Z7" s="38"/>
      <c r="AA7" s="38"/>
      <c r="AB7" s="38"/>
      <c r="AC7" s="370">
        <f>(AB7+AA7+Z7)*$AC$5</f>
        <v>0</v>
      </c>
      <c r="AD7" s="38"/>
      <c r="AE7" s="38"/>
      <c r="AF7" s="38"/>
      <c r="AG7" s="168">
        <f>(AD7+AE7+AF7)*$AG$5</f>
        <v>0</v>
      </c>
      <c r="AH7" s="171">
        <f>L7+V7+Y7+AC7+AG7</f>
        <v>0</v>
      </c>
    </row>
    <row r="8" spans="1:34" x14ac:dyDescent="0.25">
      <c r="A8" s="231">
        <v>2</v>
      </c>
      <c r="B8" s="19" t="s">
        <v>13</v>
      </c>
      <c r="C8" s="20" t="s">
        <v>12</v>
      </c>
      <c r="D8" s="144"/>
      <c r="E8" s="144"/>
      <c r="F8" s="144"/>
      <c r="G8" s="35"/>
      <c r="H8" s="38"/>
      <c r="I8" s="38"/>
      <c r="J8" s="38">
        <f t="shared" ref="J8:J71" si="1">(D8+E8+G8+H8+I8+F8)*$J$5</f>
        <v>0</v>
      </c>
      <c r="K8" s="38">
        <f t="shared" si="0"/>
        <v>0</v>
      </c>
      <c r="L8" s="352">
        <f t="shared" ref="L8:L71" si="2">(I8+G8+F8+E8+D8)*$L$5</f>
        <v>0</v>
      </c>
      <c r="M8" s="144"/>
      <c r="N8" s="144"/>
      <c r="O8" s="144"/>
      <c r="P8" s="144"/>
      <c r="Q8" s="35"/>
      <c r="R8" s="38">
        <v>0.02</v>
      </c>
      <c r="S8" s="38"/>
      <c r="T8" s="38">
        <f t="shared" ref="T8:T71" si="3">(M8+N8+O8+P8+Q8+R8)*$T$5</f>
        <v>0.02</v>
      </c>
      <c r="U8" s="38">
        <f t="shared" ref="U8:U71" si="4">(S8+M8+Q8+P8+O8)*$U$5</f>
        <v>0</v>
      </c>
      <c r="V8" s="166">
        <f t="shared" ref="V8:V71" si="5">T8+U8</f>
        <v>0.02</v>
      </c>
      <c r="W8" s="38"/>
      <c r="X8" s="38"/>
      <c r="Y8" s="206">
        <f t="shared" ref="Y8:Y71" si="6">(X8+W8)*$Y$5</f>
        <v>0</v>
      </c>
      <c r="Z8" s="38"/>
      <c r="AA8" s="38"/>
      <c r="AB8" s="38"/>
      <c r="AC8" s="370">
        <f t="shared" ref="AC8:AC71" si="7">(AB8+AA8+Z8)*$AC$5</f>
        <v>0</v>
      </c>
      <c r="AD8" s="197"/>
      <c r="AE8" s="160"/>
      <c r="AF8" s="38"/>
      <c r="AG8" s="168">
        <f t="shared" ref="AG8:AG71" si="8">(AD8+AE8+AF8)*$AG$5</f>
        <v>0</v>
      </c>
      <c r="AH8" s="171">
        <f t="shared" ref="AH8:AH71" si="9">L8+V8+Y8+AC8+AG8</f>
        <v>0.02</v>
      </c>
    </row>
    <row r="9" spans="1:34" x14ac:dyDescent="0.25">
      <c r="A9" s="231">
        <v>3</v>
      </c>
      <c r="B9" s="78" t="s">
        <v>146</v>
      </c>
      <c r="C9" s="17" t="s">
        <v>12</v>
      </c>
      <c r="D9" s="144"/>
      <c r="E9" s="144"/>
      <c r="F9" s="144"/>
      <c r="G9" s="35"/>
      <c r="H9" s="38"/>
      <c r="I9" s="38">
        <v>0.05</v>
      </c>
      <c r="J9" s="38">
        <f t="shared" si="1"/>
        <v>0</v>
      </c>
      <c r="K9" s="38">
        <f t="shared" si="0"/>
        <v>0</v>
      </c>
      <c r="L9" s="352">
        <f t="shared" si="2"/>
        <v>0.05</v>
      </c>
      <c r="M9" s="144"/>
      <c r="N9" s="144"/>
      <c r="O9" s="144"/>
      <c r="P9" s="144"/>
      <c r="Q9" s="35"/>
      <c r="R9" s="38">
        <v>0.04</v>
      </c>
      <c r="S9" s="38"/>
      <c r="T9" s="38">
        <f t="shared" si="3"/>
        <v>0.04</v>
      </c>
      <c r="U9" s="38">
        <f t="shared" si="4"/>
        <v>0</v>
      </c>
      <c r="V9" s="166">
        <f t="shared" si="5"/>
        <v>0.04</v>
      </c>
      <c r="W9" s="38"/>
      <c r="X9" s="38"/>
      <c r="Y9" s="206">
        <f t="shared" si="6"/>
        <v>0</v>
      </c>
      <c r="Z9" s="38"/>
      <c r="AA9" s="38"/>
      <c r="AB9" s="167">
        <v>0.03</v>
      </c>
      <c r="AC9" s="370">
        <f t="shared" si="7"/>
        <v>0</v>
      </c>
      <c r="AD9" s="197"/>
      <c r="AE9" s="160"/>
      <c r="AF9" s="168">
        <v>0.03</v>
      </c>
      <c r="AG9" s="168">
        <f t="shared" si="8"/>
        <v>0.03</v>
      </c>
      <c r="AH9" s="171">
        <f t="shared" si="9"/>
        <v>0.12</v>
      </c>
    </row>
    <row r="10" spans="1:34" x14ac:dyDescent="0.25">
      <c r="A10" s="231">
        <v>4</v>
      </c>
      <c r="B10" s="85" t="s">
        <v>185</v>
      </c>
      <c r="C10" s="17" t="s">
        <v>12</v>
      </c>
      <c r="D10" s="144"/>
      <c r="E10" s="144"/>
      <c r="F10" s="144"/>
      <c r="G10" s="35"/>
      <c r="H10" s="38"/>
      <c r="I10" s="38"/>
      <c r="J10" s="38">
        <f t="shared" si="1"/>
        <v>0</v>
      </c>
      <c r="K10" s="38">
        <f t="shared" si="0"/>
        <v>0</v>
      </c>
      <c r="L10" s="352">
        <f t="shared" si="2"/>
        <v>0</v>
      </c>
      <c r="M10" s="144"/>
      <c r="N10" s="144"/>
      <c r="O10" s="144"/>
      <c r="P10" s="144"/>
      <c r="Q10" s="35"/>
      <c r="R10" s="38"/>
      <c r="S10" s="38"/>
      <c r="T10" s="38">
        <f t="shared" si="3"/>
        <v>0</v>
      </c>
      <c r="U10" s="38">
        <f t="shared" si="4"/>
        <v>0</v>
      </c>
      <c r="V10" s="166">
        <f t="shared" si="5"/>
        <v>0</v>
      </c>
      <c r="W10" s="38"/>
      <c r="X10" s="38"/>
      <c r="Y10" s="206">
        <f t="shared" si="6"/>
        <v>0</v>
      </c>
      <c r="Z10" s="38"/>
      <c r="AA10" s="38"/>
      <c r="AB10" s="38"/>
      <c r="AC10" s="370">
        <f t="shared" si="7"/>
        <v>0</v>
      </c>
      <c r="AD10" s="197"/>
      <c r="AE10" s="160"/>
      <c r="AF10" s="38"/>
      <c r="AG10" s="168">
        <f t="shared" si="8"/>
        <v>0</v>
      </c>
      <c r="AH10" s="171">
        <f t="shared" si="9"/>
        <v>0</v>
      </c>
    </row>
    <row r="11" spans="1:34" x14ac:dyDescent="0.25">
      <c r="A11" s="232"/>
      <c r="B11" s="64" t="s">
        <v>186</v>
      </c>
      <c r="C11" s="7"/>
      <c r="D11" s="144"/>
      <c r="E11" s="144"/>
      <c r="F11" s="144"/>
      <c r="G11" s="35"/>
      <c r="H11" s="38"/>
      <c r="I11" s="38"/>
      <c r="J11" s="38">
        <f t="shared" si="1"/>
        <v>0</v>
      </c>
      <c r="K11" s="38">
        <f t="shared" si="0"/>
        <v>0</v>
      </c>
      <c r="L11" s="352">
        <f t="shared" si="2"/>
        <v>0</v>
      </c>
      <c r="M11" s="144"/>
      <c r="N11" s="144"/>
      <c r="O11" s="144"/>
      <c r="P11" s="144"/>
      <c r="Q11" s="35"/>
      <c r="R11" s="38"/>
      <c r="S11" s="38"/>
      <c r="T11" s="38">
        <f t="shared" si="3"/>
        <v>0</v>
      </c>
      <c r="U11" s="38">
        <f t="shared" si="4"/>
        <v>0</v>
      </c>
      <c r="V11" s="166">
        <f t="shared" si="5"/>
        <v>0</v>
      </c>
      <c r="W11" s="38"/>
      <c r="X11" s="38"/>
      <c r="Y11" s="206">
        <f t="shared" si="6"/>
        <v>0</v>
      </c>
      <c r="Z11" s="38"/>
      <c r="AA11" s="38"/>
      <c r="AB11" s="38"/>
      <c r="AC11" s="370">
        <f t="shared" si="7"/>
        <v>0</v>
      </c>
      <c r="AD11" s="197"/>
      <c r="AE11" s="160"/>
      <c r="AF11" s="38"/>
      <c r="AG11" s="168">
        <f t="shared" si="8"/>
        <v>0</v>
      </c>
      <c r="AH11" s="171">
        <f t="shared" si="9"/>
        <v>0</v>
      </c>
    </row>
    <row r="12" spans="1:34" x14ac:dyDescent="0.25">
      <c r="A12" s="231">
        <v>5</v>
      </c>
      <c r="B12" s="16" t="s">
        <v>44</v>
      </c>
      <c r="C12" s="17" t="s">
        <v>12</v>
      </c>
      <c r="D12" s="144"/>
      <c r="E12" s="144"/>
      <c r="F12" s="144"/>
      <c r="G12" s="36"/>
      <c r="H12" s="38"/>
      <c r="I12" s="38"/>
      <c r="J12" s="38">
        <f t="shared" si="1"/>
        <v>0</v>
      </c>
      <c r="K12" s="38">
        <f t="shared" si="0"/>
        <v>0</v>
      </c>
      <c r="L12" s="352">
        <f t="shared" si="2"/>
        <v>0</v>
      </c>
      <c r="M12" s="144"/>
      <c r="N12" s="144"/>
      <c r="O12" s="144"/>
      <c r="P12" s="144"/>
      <c r="Q12" s="36"/>
      <c r="R12" s="38"/>
      <c r="S12" s="38"/>
      <c r="T12" s="38">
        <f t="shared" si="3"/>
        <v>0</v>
      </c>
      <c r="U12" s="38">
        <f t="shared" si="4"/>
        <v>0</v>
      </c>
      <c r="V12" s="166">
        <f t="shared" si="5"/>
        <v>0</v>
      </c>
      <c r="W12" s="38"/>
      <c r="X12" s="38"/>
      <c r="Y12" s="206">
        <f t="shared" si="6"/>
        <v>0</v>
      </c>
      <c r="Z12" s="38"/>
      <c r="AA12" s="38"/>
      <c r="AB12" s="38"/>
      <c r="AC12" s="370">
        <f t="shared" si="7"/>
        <v>0</v>
      </c>
      <c r="AD12" s="197"/>
      <c r="AE12" s="160"/>
      <c r="AF12" s="38"/>
      <c r="AG12" s="168">
        <f t="shared" si="8"/>
        <v>0</v>
      </c>
      <c r="AH12" s="171">
        <f t="shared" si="9"/>
        <v>0</v>
      </c>
    </row>
    <row r="13" spans="1:34" x14ac:dyDescent="0.25">
      <c r="A13" s="231">
        <v>6</v>
      </c>
      <c r="B13" s="16" t="s">
        <v>49</v>
      </c>
      <c r="C13" s="17" t="s">
        <v>12</v>
      </c>
      <c r="D13" s="144"/>
      <c r="E13" s="144"/>
      <c r="F13" s="144"/>
      <c r="G13" s="35"/>
      <c r="H13" s="38"/>
      <c r="I13" s="38"/>
      <c r="J13" s="38">
        <f t="shared" si="1"/>
        <v>0</v>
      </c>
      <c r="K13" s="38">
        <f t="shared" si="0"/>
        <v>0</v>
      </c>
      <c r="L13" s="352">
        <f t="shared" si="2"/>
        <v>0</v>
      </c>
      <c r="M13" s="144"/>
      <c r="N13" s="144"/>
      <c r="O13" s="144"/>
      <c r="P13" s="144"/>
      <c r="Q13" s="35"/>
      <c r="R13" s="38"/>
      <c r="S13" s="38"/>
      <c r="T13" s="38">
        <f t="shared" si="3"/>
        <v>0</v>
      </c>
      <c r="U13" s="38">
        <f t="shared" si="4"/>
        <v>0</v>
      </c>
      <c r="V13" s="166">
        <f t="shared" si="5"/>
        <v>0</v>
      </c>
      <c r="W13" s="38"/>
      <c r="X13" s="38"/>
      <c r="Y13" s="206">
        <f t="shared" si="6"/>
        <v>0</v>
      </c>
      <c r="Z13" s="38"/>
      <c r="AA13" s="38"/>
      <c r="AB13" s="38"/>
      <c r="AC13" s="370">
        <f t="shared" si="7"/>
        <v>0</v>
      </c>
      <c r="AD13" s="197"/>
      <c r="AE13" s="160"/>
      <c r="AF13" s="38"/>
      <c r="AG13" s="168">
        <f t="shared" si="8"/>
        <v>0</v>
      </c>
      <c r="AH13" s="171">
        <f t="shared" si="9"/>
        <v>0</v>
      </c>
    </row>
    <row r="14" spans="1:34" x14ac:dyDescent="0.25">
      <c r="A14" s="231">
        <v>7</v>
      </c>
      <c r="B14" s="16" t="s">
        <v>50</v>
      </c>
      <c r="C14" s="17" t="s">
        <v>12</v>
      </c>
      <c r="D14" s="144"/>
      <c r="E14" s="144"/>
      <c r="F14" s="144"/>
      <c r="G14" s="35"/>
      <c r="H14" s="38"/>
      <c r="I14" s="38"/>
      <c r="J14" s="38">
        <f t="shared" si="1"/>
        <v>0</v>
      </c>
      <c r="K14" s="38">
        <f t="shared" si="0"/>
        <v>0</v>
      </c>
      <c r="L14" s="352">
        <f t="shared" si="2"/>
        <v>0</v>
      </c>
      <c r="M14" s="144"/>
      <c r="N14" s="144"/>
      <c r="O14" s="144"/>
      <c r="P14" s="144"/>
      <c r="Q14" s="35"/>
      <c r="R14" s="38"/>
      <c r="S14" s="38"/>
      <c r="T14" s="38">
        <f t="shared" si="3"/>
        <v>0</v>
      </c>
      <c r="U14" s="38">
        <f t="shared" si="4"/>
        <v>0</v>
      </c>
      <c r="V14" s="166">
        <f t="shared" si="5"/>
        <v>0</v>
      </c>
      <c r="W14" s="38"/>
      <c r="X14" s="38"/>
      <c r="Y14" s="206">
        <f t="shared" si="6"/>
        <v>0</v>
      </c>
      <c r="Z14" s="38"/>
      <c r="AA14" s="38"/>
      <c r="AB14" s="38"/>
      <c r="AC14" s="370">
        <f t="shared" si="7"/>
        <v>0</v>
      </c>
      <c r="AD14" s="220">
        <f>10/1000</f>
        <v>0.01</v>
      </c>
      <c r="AE14" s="160"/>
      <c r="AF14" s="38"/>
      <c r="AG14" s="168">
        <f t="shared" si="8"/>
        <v>0.01</v>
      </c>
      <c r="AH14" s="171">
        <f t="shared" si="9"/>
        <v>0.01</v>
      </c>
    </row>
    <row r="15" spans="1:34" x14ac:dyDescent="0.25">
      <c r="A15" s="231">
        <v>8</v>
      </c>
      <c r="B15" s="16" t="s">
        <v>48</v>
      </c>
      <c r="C15" s="17" t="s">
        <v>12</v>
      </c>
      <c r="D15" s="144"/>
      <c r="E15" s="144"/>
      <c r="F15" s="144"/>
      <c r="G15" s="35"/>
      <c r="H15" s="38"/>
      <c r="I15" s="38"/>
      <c r="J15" s="38">
        <f t="shared" si="1"/>
        <v>0</v>
      </c>
      <c r="K15" s="38">
        <f t="shared" si="0"/>
        <v>0</v>
      </c>
      <c r="L15" s="352">
        <f t="shared" si="2"/>
        <v>0</v>
      </c>
      <c r="M15" s="144"/>
      <c r="N15" s="144"/>
      <c r="O15" s="144"/>
      <c r="P15" s="144"/>
      <c r="Q15" s="35"/>
      <c r="R15" s="38"/>
      <c r="S15" s="38"/>
      <c r="T15" s="38">
        <f t="shared" si="3"/>
        <v>0</v>
      </c>
      <c r="U15" s="38">
        <f t="shared" si="4"/>
        <v>0</v>
      </c>
      <c r="V15" s="166">
        <f t="shared" si="5"/>
        <v>0</v>
      </c>
      <c r="W15" s="38"/>
      <c r="X15" s="38"/>
      <c r="Y15" s="206">
        <f t="shared" si="6"/>
        <v>0</v>
      </c>
      <c r="Z15" s="38"/>
      <c r="AA15" s="38"/>
      <c r="AB15" s="38"/>
      <c r="AC15" s="370">
        <f t="shared" si="7"/>
        <v>0</v>
      </c>
      <c r="AD15" s="197"/>
      <c r="AE15" s="160"/>
      <c r="AF15" s="38"/>
      <c r="AG15" s="168">
        <f t="shared" si="8"/>
        <v>0</v>
      </c>
      <c r="AH15" s="171">
        <f t="shared" si="9"/>
        <v>0</v>
      </c>
    </row>
    <row r="16" spans="1:34" x14ac:dyDescent="0.25">
      <c r="A16" s="231">
        <v>9</v>
      </c>
      <c r="B16" s="16" t="s">
        <v>46</v>
      </c>
      <c r="C16" s="17" t="s">
        <v>12</v>
      </c>
      <c r="D16" s="144"/>
      <c r="E16" s="144"/>
      <c r="F16" s="144"/>
      <c r="G16" s="35"/>
      <c r="H16" s="38"/>
      <c r="I16" s="38"/>
      <c r="J16" s="38">
        <f t="shared" si="1"/>
        <v>0</v>
      </c>
      <c r="K16" s="38">
        <f t="shared" si="0"/>
        <v>0</v>
      </c>
      <c r="L16" s="352">
        <f t="shared" si="2"/>
        <v>0</v>
      </c>
      <c r="M16" s="144"/>
      <c r="N16" s="144"/>
      <c r="O16" s="144"/>
      <c r="P16" s="144"/>
      <c r="Q16" s="35"/>
      <c r="R16" s="38"/>
      <c r="S16" s="38"/>
      <c r="T16" s="38">
        <f t="shared" si="3"/>
        <v>0</v>
      </c>
      <c r="U16" s="38">
        <f t="shared" si="4"/>
        <v>0</v>
      </c>
      <c r="V16" s="166">
        <f t="shared" si="5"/>
        <v>0</v>
      </c>
      <c r="W16" s="38"/>
      <c r="X16" s="38"/>
      <c r="Y16" s="206">
        <f t="shared" si="6"/>
        <v>0</v>
      </c>
      <c r="Z16" s="38"/>
      <c r="AA16" s="38"/>
      <c r="AB16" s="38"/>
      <c r="AC16" s="370">
        <f t="shared" si="7"/>
        <v>0</v>
      </c>
      <c r="AD16" s="197"/>
      <c r="AE16" s="160"/>
      <c r="AF16" s="38"/>
      <c r="AG16" s="168">
        <f t="shared" si="8"/>
        <v>0</v>
      </c>
      <c r="AH16" s="171">
        <f t="shared" si="9"/>
        <v>0</v>
      </c>
    </row>
    <row r="17" spans="1:34" x14ac:dyDescent="0.25">
      <c r="A17" s="231">
        <v>10</v>
      </c>
      <c r="B17" s="16" t="s">
        <v>101</v>
      </c>
      <c r="C17" s="17" t="s">
        <v>12</v>
      </c>
      <c r="D17" s="144"/>
      <c r="E17" s="144"/>
      <c r="F17" s="144"/>
      <c r="G17" s="35"/>
      <c r="H17" s="38"/>
      <c r="I17" s="38"/>
      <c r="J17" s="38">
        <f t="shared" si="1"/>
        <v>0</v>
      </c>
      <c r="K17" s="38">
        <f t="shared" si="0"/>
        <v>0</v>
      </c>
      <c r="L17" s="352">
        <f t="shared" si="2"/>
        <v>0</v>
      </c>
      <c r="M17" s="144"/>
      <c r="N17" s="144"/>
      <c r="O17" s="144"/>
      <c r="P17" s="144"/>
      <c r="Q17" s="35"/>
      <c r="R17" s="38"/>
      <c r="S17" s="38"/>
      <c r="T17" s="38">
        <f t="shared" si="3"/>
        <v>0</v>
      </c>
      <c r="U17" s="38">
        <f t="shared" si="4"/>
        <v>0</v>
      </c>
      <c r="V17" s="166">
        <f t="shared" si="5"/>
        <v>0</v>
      </c>
      <c r="W17" s="38"/>
      <c r="X17" s="38"/>
      <c r="Y17" s="206">
        <f t="shared" si="6"/>
        <v>0</v>
      </c>
      <c r="Z17" s="38"/>
      <c r="AA17" s="38"/>
      <c r="AB17" s="38"/>
      <c r="AC17" s="370">
        <f t="shared" si="7"/>
        <v>0</v>
      </c>
      <c r="AD17" s="197"/>
      <c r="AE17" s="160"/>
      <c r="AF17" s="38"/>
      <c r="AG17" s="168">
        <f t="shared" si="8"/>
        <v>0</v>
      </c>
      <c r="AH17" s="171">
        <f t="shared" si="9"/>
        <v>0</v>
      </c>
    </row>
    <row r="18" spans="1:34" x14ac:dyDescent="0.25">
      <c r="A18" s="231">
        <v>11</v>
      </c>
      <c r="B18" s="16" t="s">
        <v>47</v>
      </c>
      <c r="C18" s="17" t="s">
        <v>12</v>
      </c>
      <c r="D18" s="144"/>
      <c r="E18" s="144"/>
      <c r="F18" s="144"/>
      <c r="G18" s="35"/>
      <c r="H18" s="38"/>
      <c r="I18" s="38"/>
      <c r="J18" s="38">
        <f t="shared" si="1"/>
        <v>0</v>
      </c>
      <c r="K18" s="38">
        <f t="shared" si="0"/>
        <v>0</v>
      </c>
      <c r="L18" s="352">
        <f t="shared" si="2"/>
        <v>0</v>
      </c>
      <c r="M18" s="144"/>
      <c r="N18" s="144"/>
      <c r="O18" s="144"/>
      <c r="P18" s="144"/>
      <c r="Q18" s="35"/>
      <c r="R18" s="38"/>
      <c r="S18" s="38"/>
      <c r="T18" s="38">
        <f t="shared" si="3"/>
        <v>0</v>
      </c>
      <c r="U18" s="38">
        <f t="shared" si="4"/>
        <v>0</v>
      </c>
      <c r="V18" s="166">
        <f t="shared" si="5"/>
        <v>0</v>
      </c>
      <c r="W18" s="38"/>
      <c r="X18" s="38"/>
      <c r="Y18" s="206">
        <f t="shared" si="6"/>
        <v>0</v>
      </c>
      <c r="Z18" s="38"/>
      <c r="AA18" s="38"/>
      <c r="AB18" s="38"/>
      <c r="AC18" s="370">
        <f t="shared" si="7"/>
        <v>0</v>
      </c>
      <c r="AD18" s="197"/>
      <c r="AE18" s="160"/>
      <c r="AF18" s="38"/>
      <c r="AG18" s="168">
        <f t="shared" si="8"/>
        <v>0</v>
      </c>
      <c r="AH18" s="171">
        <f t="shared" si="9"/>
        <v>0</v>
      </c>
    </row>
    <row r="19" spans="1:34" x14ac:dyDescent="0.25">
      <c r="A19" s="231">
        <v>12</v>
      </c>
      <c r="B19" s="54" t="s">
        <v>166</v>
      </c>
      <c r="C19" s="17" t="s">
        <v>12</v>
      </c>
      <c r="D19" s="144"/>
      <c r="E19" s="144"/>
      <c r="F19" s="144"/>
      <c r="G19" s="35"/>
      <c r="H19" s="38"/>
      <c r="I19" s="38"/>
      <c r="J19" s="38">
        <f t="shared" si="1"/>
        <v>0</v>
      </c>
      <c r="K19" s="38">
        <f t="shared" si="0"/>
        <v>0</v>
      </c>
      <c r="L19" s="352">
        <f t="shared" si="2"/>
        <v>0</v>
      </c>
      <c r="M19" s="144"/>
      <c r="N19" s="144"/>
      <c r="O19" s="144"/>
      <c r="P19" s="144"/>
      <c r="Q19" s="35"/>
      <c r="R19" s="38"/>
      <c r="S19" s="38"/>
      <c r="T19" s="38">
        <f t="shared" si="3"/>
        <v>0</v>
      </c>
      <c r="U19" s="38">
        <f t="shared" si="4"/>
        <v>0</v>
      </c>
      <c r="V19" s="166">
        <f t="shared" si="5"/>
        <v>0</v>
      </c>
      <c r="W19" s="38"/>
      <c r="X19" s="38"/>
      <c r="Y19" s="206">
        <f t="shared" si="6"/>
        <v>0</v>
      </c>
      <c r="Z19" s="38"/>
      <c r="AA19" s="38"/>
      <c r="AB19" s="38"/>
      <c r="AC19" s="370">
        <f t="shared" si="7"/>
        <v>0</v>
      </c>
      <c r="AD19" s="197"/>
      <c r="AE19" s="160"/>
      <c r="AF19" s="38"/>
      <c r="AG19" s="168">
        <f t="shared" si="8"/>
        <v>0</v>
      </c>
      <c r="AH19" s="171">
        <f t="shared" si="9"/>
        <v>0</v>
      </c>
    </row>
    <row r="20" spans="1:34" x14ac:dyDescent="0.25">
      <c r="A20" s="232"/>
      <c r="B20" s="64" t="s">
        <v>40</v>
      </c>
      <c r="C20" s="52"/>
      <c r="D20" s="146"/>
      <c r="E20" s="146"/>
      <c r="F20" s="146"/>
      <c r="G20" s="33"/>
      <c r="H20" s="147"/>
      <c r="I20" s="147"/>
      <c r="J20" s="38">
        <f t="shared" si="1"/>
        <v>0</v>
      </c>
      <c r="K20" s="38">
        <f t="shared" si="0"/>
        <v>0</v>
      </c>
      <c r="L20" s="352">
        <f t="shared" si="2"/>
        <v>0</v>
      </c>
      <c r="M20" s="146"/>
      <c r="N20" s="146"/>
      <c r="O20" s="146"/>
      <c r="P20" s="146"/>
      <c r="Q20" s="33"/>
      <c r="R20" s="147"/>
      <c r="S20" s="147"/>
      <c r="T20" s="38">
        <f t="shared" si="3"/>
        <v>0</v>
      </c>
      <c r="U20" s="38">
        <f t="shared" si="4"/>
        <v>0</v>
      </c>
      <c r="V20" s="166">
        <f t="shared" si="5"/>
        <v>0</v>
      </c>
      <c r="W20" s="147"/>
      <c r="X20" s="147"/>
      <c r="Y20" s="206">
        <f t="shared" si="6"/>
        <v>0</v>
      </c>
      <c r="Z20" s="147"/>
      <c r="AA20" s="147"/>
      <c r="AB20" s="147"/>
      <c r="AC20" s="370">
        <f t="shared" si="7"/>
        <v>0</v>
      </c>
      <c r="AD20" s="198"/>
      <c r="AE20" s="190"/>
      <c r="AF20" s="147"/>
      <c r="AG20" s="168">
        <f t="shared" si="8"/>
        <v>0</v>
      </c>
      <c r="AH20" s="171">
        <f t="shared" si="9"/>
        <v>0</v>
      </c>
    </row>
    <row r="21" spans="1:34" x14ac:dyDescent="0.25">
      <c r="A21" s="231">
        <v>13</v>
      </c>
      <c r="B21" s="16" t="s">
        <v>41</v>
      </c>
      <c r="C21" s="17" t="s">
        <v>12</v>
      </c>
      <c r="D21" s="144"/>
      <c r="E21" s="436">
        <v>3.0000000000000001E-3</v>
      </c>
      <c r="F21" s="144"/>
      <c r="G21" s="35"/>
      <c r="H21" s="38"/>
      <c r="I21" s="38"/>
      <c r="J21" s="38">
        <f t="shared" si="1"/>
        <v>0</v>
      </c>
      <c r="K21" s="38">
        <f t="shared" si="0"/>
        <v>0</v>
      </c>
      <c r="L21" s="352">
        <f t="shared" si="2"/>
        <v>3.0000000000000001E-3</v>
      </c>
      <c r="M21" s="144"/>
      <c r="N21" s="144"/>
      <c r="O21" s="436">
        <v>3.0000000000000001E-3</v>
      </c>
      <c r="P21" s="144"/>
      <c r="Q21" s="35"/>
      <c r="R21" s="38"/>
      <c r="S21" s="38"/>
      <c r="T21" s="38">
        <f t="shared" si="3"/>
        <v>3.0000000000000001E-3</v>
      </c>
      <c r="U21" s="38">
        <f t="shared" si="4"/>
        <v>0</v>
      </c>
      <c r="V21" s="166">
        <f t="shared" si="5"/>
        <v>3.0000000000000001E-3</v>
      </c>
      <c r="W21" s="38"/>
      <c r="X21" s="38"/>
      <c r="Y21" s="206">
        <f t="shared" si="6"/>
        <v>0</v>
      </c>
      <c r="Z21" s="38"/>
      <c r="AA21" s="38"/>
      <c r="AB21" s="38"/>
      <c r="AC21" s="370">
        <f t="shared" si="7"/>
        <v>0</v>
      </c>
      <c r="AD21" s="220">
        <f>5/1000</f>
        <v>5.0000000000000001E-3</v>
      </c>
      <c r="AE21" s="160"/>
      <c r="AF21" s="38"/>
      <c r="AG21" s="168">
        <f t="shared" si="8"/>
        <v>5.0000000000000001E-3</v>
      </c>
      <c r="AH21" s="171">
        <f t="shared" si="9"/>
        <v>1.0999999999999999E-2</v>
      </c>
    </row>
    <row r="22" spans="1:34" x14ac:dyDescent="0.25">
      <c r="A22" s="231">
        <v>14</v>
      </c>
      <c r="B22" s="16" t="s">
        <v>42</v>
      </c>
      <c r="C22" s="17" t="s">
        <v>12</v>
      </c>
      <c r="D22" s="144"/>
      <c r="E22" s="144"/>
      <c r="F22" s="144"/>
      <c r="G22" s="36"/>
      <c r="H22" s="38"/>
      <c r="I22" s="38"/>
      <c r="J22" s="38">
        <f t="shared" si="1"/>
        <v>0</v>
      </c>
      <c r="K22" s="38">
        <f t="shared" si="0"/>
        <v>0</v>
      </c>
      <c r="L22" s="352">
        <f t="shared" si="2"/>
        <v>0</v>
      </c>
      <c r="M22" s="144"/>
      <c r="N22" s="144"/>
      <c r="O22" s="144"/>
      <c r="P22" s="144"/>
      <c r="Q22" s="36"/>
      <c r="R22" s="38"/>
      <c r="S22" s="38"/>
      <c r="T22" s="38">
        <f t="shared" si="3"/>
        <v>0</v>
      </c>
      <c r="U22" s="38">
        <f t="shared" si="4"/>
        <v>0</v>
      </c>
      <c r="V22" s="166">
        <f t="shared" si="5"/>
        <v>0</v>
      </c>
      <c r="W22" s="38"/>
      <c r="X22" s="38"/>
      <c r="Y22" s="206">
        <f t="shared" si="6"/>
        <v>0</v>
      </c>
      <c r="Z22" s="167">
        <v>3.0000000000000001E-3</v>
      </c>
      <c r="AA22" s="38"/>
      <c r="AB22" s="38"/>
      <c r="AC22" s="370">
        <f t="shared" si="7"/>
        <v>0</v>
      </c>
      <c r="AD22" s="197"/>
      <c r="AE22" s="160"/>
      <c r="AF22" s="38"/>
      <c r="AG22" s="168">
        <f t="shared" si="8"/>
        <v>0</v>
      </c>
      <c r="AH22" s="171">
        <f t="shared" si="9"/>
        <v>0</v>
      </c>
    </row>
    <row r="23" spans="1:34" x14ac:dyDescent="0.25">
      <c r="A23" s="231">
        <v>15</v>
      </c>
      <c r="B23" s="16" t="s">
        <v>43</v>
      </c>
      <c r="C23" s="17" t="s">
        <v>12</v>
      </c>
      <c r="D23" s="436">
        <v>1.0200000000000001E-2</v>
      </c>
      <c r="E23" s="144"/>
      <c r="F23" s="144"/>
      <c r="G23" s="35"/>
      <c r="H23" s="38"/>
      <c r="I23" s="38"/>
      <c r="J23" s="38">
        <f t="shared" si="1"/>
        <v>0</v>
      </c>
      <c r="K23" s="38">
        <f t="shared" si="0"/>
        <v>0</v>
      </c>
      <c r="L23" s="352">
        <f t="shared" si="2"/>
        <v>1.0200000000000001E-2</v>
      </c>
      <c r="M23" s="144"/>
      <c r="N23" s="436">
        <v>1.0200000000000001E-2</v>
      </c>
      <c r="O23" s="144"/>
      <c r="P23" s="144"/>
      <c r="Q23" s="35"/>
      <c r="R23" s="38"/>
      <c r="S23" s="38"/>
      <c r="T23" s="38">
        <f t="shared" si="3"/>
        <v>1.0200000000000001E-2</v>
      </c>
      <c r="U23" s="38">
        <f t="shared" si="4"/>
        <v>0</v>
      </c>
      <c r="V23" s="166">
        <f t="shared" si="5"/>
        <v>1.0200000000000001E-2</v>
      </c>
      <c r="W23" s="38"/>
      <c r="X23" s="38"/>
      <c r="Y23" s="206">
        <f t="shared" si="6"/>
        <v>0</v>
      </c>
      <c r="Z23" s="38"/>
      <c r="AA23" s="38"/>
      <c r="AB23" s="38"/>
      <c r="AC23" s="370">
        <f t="shared" si="7"/>
        <v>0</v>
      </c>
      <c r="AD23" s="197"/>
      <c r="AE23" s="160"/>
      <c r="AF23" s="38"/>
      <c r="AG23" s="168">
        <f t="shared" si="8"/>
        <v>0</v>
      </c>
      <c r="AH23" s="171">
        <f t="shared" si="9"/>
        <v>2.0400000000000001E-2</v>
      </c>
    </row>
    <row r="24" spans="1:34" x14ac:dyDescent="0.25">
      <c r="A24" s="232"/>
      <c r="B24" s="64" t="s">
        <v>15</v>
      </c>
      <c r="C24" s="52"/>
      <c r="D24" s="146"/>
      <c r="E24" s="146"/>
      <c r="F24" s="146"/>
      <c r="G24" s="33"/>
      <c r="H24" s="147"/>
      <c r="I24" s="147"/>
      <c r="J24" s="38">
        <f t="shared" si="1"/>
        <v>0</v>
      </c>
      <c r="K24" s="38">
        <f t="shared" si="0"/>
        <v>0</v>
      </c>
      <c r="L24" s="352">
        <f t="shared" si="2"/>
        <v>0</v>
      </c>
      <c r="M24" s="146"/>
      <c r="N24" s="146"/>
      <c r="O24" s="146"/>
      <c r="P24" s="146"/>
      <c r="Q24" s="33"/>
      <c r="R24" s="147"/>
      <c r="S24" s="147"/>
      <c r="T24" s="38">
        <f t="shared" si="3"/>
        <v>0</v>
      </c>
      <c r="U24" s="38">
        <f t="shared" si="4"/>
        <v>0</v>
      </c>
      <c r="V24" s="166">
        <f t="shared" si="5"/>
        <v>0</v>
      </c>
      <c r="W24" s="147"/>
      <c r="X24" s="147"/>
      <c r="Y24" s="206">
        <f t="shared" si="6"/>
        <v>0</v>
      </c>
      <c r="Z24" s="147"/>
      <c r="AA24" s="147"/>
      <c r="AB24" s="147"/>
      <c r="AC24" s="370">
        <f t="shared" si="7"/>
        <v>0</v>
      </c>
      <c r="AD24" s="198"/>
      <c r="AE24" s="190"/>
      <c r="AF24" s="147"/>
      <c r="AG24" s="168">
        <f t="shared" si="8"/>
        <v>0</v>
      </c>
      <c r="AH24" s="171">
        <f t="shared" si="9"/>
        <v>0</v>
      </c>
    </row>
    <row r="25" spans="1:34" x14ac:dyDescent="0.25">
      <c r="A25" s="231">
        <v>16</v>
      </c>
      <c r="B25" s="19" t="s">
        <v>16</v>
      </c>
      <c r="C25" s="20" t="s">
        <v>12</v>
      </c>
      <c r="D25" s="144"/>
      <c r="E25" s="144"/>
      <c r="F25" s="144"/>
      <c r="G25" s="35"/>
      <c r="H25" s="38"/>
      <c r="I25" s="38"/>
      <c r="J25" s="38">
        <f t="shared" si="1"/>
        <v>0</v>
      </c>
      <c r="K25" s="38">
        <f t="shared" si="0"/>
        <v>0</v>
      </c>
      <c r="L25" s="352">
        <f t="shared" si="2"/>
        <v>0</v>
      </c>
      <c r="M25" s="144"/>
      <c r="N25" s="144"/>
      <c r="O25" s="144"/>
      <c r="P25" s="144"/>
      <c r="Q25" s="35"/>
      <c r="R25" s="38"/>
      <c r="S25" s="38"/>
      <c r="T25" s="38">
        <f t="shared" si="3"/>
        <v>0</v>
      </c>
      <c r="U25" s="38">
        <f t="shared" si="4"/>
        <v>0</v>
      </c>
      <c r="V25" s="166">
        <f t="shared" si="5"/>
        <v>0</v>
      </c>
      <c r="W25" s="38"/>
      <c r="X25" s="38"/>
      <c r="Y25" s="206">
        <f t="shared" si="6"/>
        <v>0</v>
      </c>
      <c r="Z25" s="38"/>
      <c r="AA25" s="38"/>
      <c r="AB25" s="38"/>
      <c r="AC25" s="370">
        <f t="shared" si="7"/>
        <v>0</v>
      </c>
      <c r="AD25" s="197"/>
      <c r="AE25" s="160"/>
      <c r="AF25" s="38"/>
      <c r="AG25" s="168">
        <f t="shared" si="8"/>
        <v>0</v>
      </c>
      <c r="AH25" s="171">
        <f t="shared" si="9"/>
        <v>0</v>
      </c>
    </row>
    <row r="26" spans="1:34" x14ac:dyDescent="0.25">
      <c r="A26" s="231">
        <v>17</v>
      </c>
      <c r="B26" s="20" t="s">
        <v>228</v>
      </c>
      <c r="C26" s="20" t="s">
        <v>12</v>
      </c>
      <c r="D26" s="144"/>
      <c r="E26" s="144"/>
      <c r="F26" s="144"/>
      <c r="G26" s="35"/>
      <c r="H26" s="38"/>
      <c r="I26" s="38"/>
      <c r="J26" s="38">
        <f t="shared" si="1"/>
        <v>0</v>
      </c>
      <c r="K26" s="38">
        <f t="shared" si="0"/>
        <v>0</v>
      </c>
      <c r="L26" s="352">
        <f t="shared" si="2"/>
        <v>0</v>
      </c>
      <c r="M26" s="144"/>
      <c r="N26" s="144"/>
      <c r="O26" s="144"/>
      <c r="P26" s="144"/>
      <c r="Q26" s="35"/>
      <c r="R26" s="38"/>
      <c r="S26" s="38"/>
      <c r="T26" s="38">
        <f t="shared" si="3"/>
        <v>0</v>
      </c>
      <c r="U26" s="38">
        <f t="shared" si="4"/>
        <v>0</v>
      </c>
      <c r="V26" s="166">
        <f t="shared" si="5"/>
        <v>0</v>
      </c>
      <c r="W26" s="38"/>
      <c r="X26" s="38"/>
      <c r="Y26" s="206">
        <f t="shared" si="6"/>
        <v>0</v>
      </c>
      <c r="Z26" s="38"/>
      <c r="AA26" s="38"/>
      <c r="AB26" s="38"/>
      <c r="AC26" s="370">
        <f t="shared" si="7"/>
        <v>0</v>
      </c>
      <c r="AD26" s="197"/>
      <c r="AE26" s="160"/>
      <c r="AF26" s="38"/>
      <c r="AG26" s="168">
        <f t="shared" si="8"/>
        <v>0</v>
      </c>
      <c r="AH26" s="171">
        <f t="shared" si="9"/>
        <v>0</v>
      </c>
    </row>
    <row r="27" spans="1:34" x14ac:dyDescent="0.25">
      <c r="A27" s="231">
        <v>18</v>
      </c>
      <c r="B27" s="16" t="s">
        <v>17</v>
      </c>
      <c r="C27" s="17" t="s">
        <v>12</v>
      </c>
      <c r="D27" s="144"/>
      <c r="E27" s="436">
        <v>8.1000000000000003E-2</v>
      </c>
      <c r="F27" s="144"/>
      <c r="G27" s="35"/>
      <c r="H27" s="38"/>
      <c r="I27" s="38"/>
      <c r="J27" s="38">
        <f t="shared" si="1"/>
        <v>0</v>
      </c>
      <c r="K27" s="38">
        <f t="shared" si="0"/>
        <v>0</v>
      </c>
      <c r="L27" s="352">
        <f t="shared" si="2"/>
        <v>8.1000000000000003E-2</v>
      </c>
      <c r="M27" s="144"/>
      <c r="N27" s="144"/>
      <c r="O27" s="436">
        <v>8.1000000000000003E-2</v>
      </c>
      <c r="P27" s="144"/>
      <c r="Q27" s="35"/>
      <c r="R27" s="38"/>
      <c r="S27" s="38"/>
      <c r="T27" s="38">
        <f t="shared" si="3"/>
        <v>8.1000000000000003E-2</v>
      </c>
      <c r="U27" s="38">
        <f t="shared" si="4"/>
        <v>0</v>
      </c>
      <c r="V27" s="166">
        <f t="shared" si="5"/>
        <v>8.1000000000000003E-2</v>
      </c>
      <c r="W27" s="38"/>
      <c r="X27" s="38"/>
      <c r="Y27" s="206">
        <f t="shared" si="6"/>
        <v>0</v>
      </c>
      <c r="Z27" s="38"/>
      <c r="AA27" s="38"/>
      <c r="AB27" s="38"/>
      <c r="AC27" s="370">
        <f t="shared" si="7"/>
        <v>0</v>
      </c>
      <c r="AD27" s="197"/>
      <c r="AE27" s="160"/>
      <c r="AF27" s="38"/>
      <c r="AG27" s="168">
        <f t="shared" si="8"/>
        <v>0</v>
      </c>
      <c r="AH27" s="171">
        <f t="shared" si="9"/>
        <v>0.16200000000000001</v>
      </c>
    </row>
    <row r="28" spans="1:34" x14ac:dyDescent="0.25">
      <c r="A28" s="231">
        <v>19</v>
      </c>
      <c r="B28" s="16" t="s">
        <v>93</v>
      </c>
      <c r="C28" s="17" t="s">
        <v>12</v>
      </c>
      <c r="D28" s="144"/>
      <c r="E28" s="144"/>
      <c r="F28" s="144"/>
      <c r="G28" s="35"/>
      <c r="H28" s="38"/>
      <c r="I28" s="38"/>
      <c r="J28" s="38">
        <f t="shared" si="1"/>
        <v>0</v>
      </c>
      <c r="K28" s="38">
        <f t="shared" si="0"/>
        <v>0</v>
      </c>
      <c r="L28" s="352">
        <f t="shared" si="2"/>
        <v>0</v>
      </c>
      <c r="M28" s="144"/>
      <c r="N28" s="144"/>
      <c r="O28" s="144"/>
      <c r="P28" s="144"/>
      <c r="Q28" s="35"/>
      <c r="R28" s="38"/>
      <c r="S28" s="38"/>
      <c r="T28" s="38">
        <f t="shared" si="3"/>
        <v>0</v>
      </c>
      <c r="U28" s="38">
        <f t="shared" si="4"/>
        <v>0</v>
      </c>
      <c r="V28" s="166">
        <f t="shared" si="5"/>
        <v>0</v>
      </c>
      <c r="W28" s="38"/>
      <c r="X28" s="38"/>
      <c r="Y28" s="206">
        <f t="shared" si="6"/>
        <v>0</v>
      </c>
      <c r="Z28" s="38"/>
      <c r="AA28" s="38"/>
      <c r="AB28" s="38"/>
      <c r="AC28" s="370">
        <f t="shared" si="7"/>
        <v>0</v>
      </c>
      <c r="AD28" s="197"/>
      <c r="AE28" s="160"/>
      <c r="AF28" s="38"/>
      <c r="AG28" s="168">
        <f t="shared" si="8"/>
        <v>0</v>
      </c>
      <c r="AH28" s="171">
        <f t="shared" si="9"/>
        <v>0</v>
      </c>
    </row>
    <row r="29" spans="1:34" x14ac:dyDescent="0.25">
      <c r="A29" s="231">
        <v>20</v>
      </c>
      <c r="B29" s="16" t="s">
        <v>94</v>
      </c>
      <c r="C29" s="17" t="s">
        <v>12</v>
      </c>
      <c r="D29" s="144"/>
      <c r="E29" s="144"/>
      <c r="F29" s="144"/>
      <c r="G29" s="35"/>
      <c r="H29" s="38"/>
      <c r="I29" s="38"/>
      <c r="J29" s="38">
        <f t="shared" si="1"/>
        <v>0</v>
      </c>
      <c r="K29" s="38">
        <f t="shared" si="0"/>
        <v>0</v>
      </c>
      <c r="L29" s="352">
        <f t="shared" si="2"/>
        <v>0</v>
      </c>
      <c r="M29" s="144"/>
      <c r="N29" s="144"/>
      <c r="O29" s="144"/>
      <c r="P29" s="144"/>
      <c r="Q29" s="35"/>
      <c r="R29" s="38"/>
      <c r="S29" s="38"/>
      <c r="T29" s="38">
        <f t="shared" si="3"/>
        <v>0</v>
      </c>
      <c r="U29" s="38">
        <f t="shared" si="4"/>
        <v>0</v>
      </c>
      <c r="V29" s="166">
        <f t="shared" si="5"/>
        <v>0</v>
      </c>
      <c r="W29" s="38"/>
      <c r="X29" s="38"/>
      <c r="Y29" s="206">
        <f t="shared" si="6"/>
        <v>0</v>
      </c>
      <c r="Z29" s="38"/>
      <c r="AA29" s="38"/>
      <c r="AB29" s="38"/>
      <c r="AC29" s="370">
        <f t="shared" si="7"/>
        <v>0</v>
      </c>
      <c r="AD29" s="197"/>
      <c r="AE29" s="160"/>
      <c r="AF29" s="38"/>
      <c r="AG29" s="168">
        <f t="shared" si="8"/>
        <v>0</v>
      </c>
      <c r="AH29" s="171">
        <f t="shared" si="9"/>
        <v>0</v>
      </c>
    </row>
    <row r="30" spans="1:34" x14ac:dyDescent="0.25">
      <c r="A30" s="231">
        <v>21</v>
      </c>
      <c r="B30" s="16" t="s">
        <v>227</v>
      </c>
      <c r="C30" s="17" t="s">
        <v>12</v>
      </c>
      <c r="D30" s="144"/>
      <c r="E30" s="144"/>
      <c r="F30" s="144"/>
      <c r="G30" s="35"/>
      <c r="H30" s="38"/>
      <c r="I30" s="38"/>
      <c r="J30" s="38">
        <f t="shared" si="1"/>
        <v>0</v>
      </c>
      <c r="K30" s="38">
        <f t="shared" si="0"/>
        <v>0</v>
      </c>
      <c r="L30" s="352">
        <f t="shared" si="2"/>
        <v>0</v>
      </c>
      <c r="M30" s="144"/>
      <c r="N30" s="144"/>
      <c r="O30" s="144"/>
      <c r="P30" s="144"/>
      <c r="Q30" s="35"/>
      <c r="R30" s="38"/>
      <c r="S30" s="38"/>
      <c r="T30" s="38">
        <f t="shared" si="3"/>
        <v>0</v>
      </c>
      <c r="U30" s="38">
        <f t="shared" si="4"/>
        <v>0</v>
      </c>
      <c r="V30" s="166">
        <f t="shared" si="5"/>
        <v>0</v>
      </c>
      <c r="W30" s="38"/>
      <c r="X30" s="38"/>
      <c r="Y30" s="206">
        <f t="shared" si="6"/>
        <v>0</v>
      </c>
      <c r="Z30" s="38"/>
      <c r="AA30" s="38"/>
      <c r="AB30" s="38"/>
      <c r="AC30" s="370">
        <f t="shared" si="7"/>
        <v>0</v>
      </c>
      <c r="AD30" s="197"/>
      <c r="AE30" s="160"/>
      <c r="AF30" s="38"/>
      <c r="AG30" s="168">
        <f t="shared" si="8"/>
        <v>0</v>
      </c>
      <c r="AH30" s="171">
        <f t="shared" si="9"/>
        <v>0</v>
      </c>
    </row>
    <row r="31" spans="1:34" x14ac:dyDescent="0.25">
      <c r="A31" s="231">
        <v>22</v>
      </c>
      <c r="B31" s="19" t="s">
        <v>18</v>
      </c>
      <c r="C31" s="20" t="s">
        <v>12</v>
      </c>
      <c r="D31" s="144"/>
      <c r="E31" s="144"/>
      <c r="F31" s="144"/>
      <c r="G31" s="35"/>
      <c r="H31" s="38"/>
      <c r="I31" s="38"/>
      <c r="J31" s="38">
        <f t="shared" si="1"/>
        <v>0</v>
      </c>
      <c r="K31" s="38">
        <f t="shared" si="0"/>
        <v>0</v>
      </c>
      <c r="L31" s="352">
        <f t="shared" si="2"/>
        <v>0</v>
      </c>
      <c r="M31" s="144"/>
      <c r="N31" s="144"/>
      <c r="O31" s="144"/>
      <c r="P31" s="144"/>
      <c r="Q31" s="35"/>
      <c r="R31" s="38"/>
      <c r="S31" s="38"/>
      <c r="T31" s="38">
        <f t="shared" si="3"/>
        <v>0</v>
      </c>
      <c r="U31" s="38">
        <f t="shared" si="4"/>
        <v>0</v>
      </c>
      <c r="V31" s="166">
        <f t="shared" si="5"/>
        <v>0</v>
      </c>
      <c r="W31" s="38"/>
      <c r="X31" s="38"/>
      <c r="Y31" s="206">
        <f t="shared" si="6"/>
        <v>0</v>
      </c>
      <c r="Z31" s="38"/>
      <c r="AA31" s="38"/>
      <c r="AB31" s="38"/>
      <c r="AC31" s="370">
        <f t="shared" si="7"/>
        <v>0</v>
      </c>
      <c r="AD31" s="220">
        <f>16.24/1000</f>
        <v>1.6239999999999997E-2</v>
      </c>
      <c r="AE31" s="160"/>
      <c r="AF31" s="38"/>
      <c r="AG31" s="168">
        <f t="shared" si="8"/>
        <v>1.6239999999999997E-2</v>
      </c>
      <c r="AH31" s="171">
        <f t="shared" si="9"/>
        <v>1.6239999999999997E-2</v>
      </c>
    </row>
    <row r="32" spans="1:34" x14ac:dyDescent="0.25">
      <c r="A32" s="231">
        <v>23</v>
      </c>
      <c r="B32" s="16" t="s">
        <v>184</v>
      </c>
      <c r="C32" s="17" t="s">
        <v>12</v>
      </c>
      <c r="D32" s="144"/>
      <c r="E32" s="144"/>
      <c r="F32" s="144"/>
      <c r="G32" s="35"/>
      <c r="H32" s="38"/>
      <c r="I32" s="38"/>
      <c r="J32" s="38">
        <f t="shared" si="1"/>
        <v>0</v>
      </c>
      <c r="K32" s="38">
        <f t="shared" si="0"/>
        <v>0</v>
      </c>
      <c r="L32" s="352">
        <f t="shared" si="2"/>
        <v>0</v>
      </c>
      <c r="M32" s="144"/>
      <c r="N32" s="144"/>
      <c r="O32" s="144"/>
      <c r="P32" s="144"/>
      <c r="Q32" s="35"/>
      <c r="R32" s="38"/>
      <c r="S32" s="38"/>
      <c r="T32" s="38">
        <f t="shared" si="3"/>
        <v>0</v>
      </c>
      <c r="U32" s="38">
        <f t="shared" si="4"/>
        <v>0</v>
      </c>
      <c r="V32" s="166">
        <f t="shared" si="5"/>
        <v>0</v>
      </c>
      <c r="W32" s="38"/>
      <c r="X32" s="38"/>
      <c r="Y32" s="206">
        <f t="shared" si="6"/>
        <v>0</v>
      </c>
      <c r="Z32" s="38"/>
      <c r="AA32" s="38"/>
      <c r="AB32" s="38"/>
      <c r="AC32" s="370">
        <f t="shared" si="7"/>
        <v>0</v>
      </c>
      <c r="AD32" s="197"/>
      <c r="AE32" s="160"/>
      <c r="AF32" s="38"/>
      <c r="AG32" s="168">
        <f t="shared" si="8"/>
        <v>0</v>
      </c>
      <c r="AH32" s="171">
        <f t="shared" si="9"/>
        <v>0</v>
      </c>
    </row>
    <row r="33" spans="1:34" x14ac:dyDescent="0.25">
      <c r="A33" s="231">
        <v>24</v>
      </c>
      <c r="B33" s="23" t="s">
        <v>108</v>
      </c>
      <c r="C33" s="17" t="s">
        <v>12</v>
      </c>
      <c r="D33" s="144"/>
      <c r="E33" s="144"/>
      <c r="F33" s="144"/>
      <c r="G33" s="35"/>
      <c r="H33" s="38"/>
      <c r="I33" s="38"/>
      <c r="J33" s="38">
        <f t="shared" si="1"/>
        <v>0</v>
      </c>
      <c r="K33" s="38">
        <f t="shared" si="0"/>
        <v>0</v>
      </c>
      <c r="L33" s="352">
        <f t="shared" si="2"/>
        <v>0</v>
      </c>
      <c r="M33" s="144"/>
      <c r="N33" s="144"/>
      <c r="O33" s="144"/>
      <c r="P33" s="144"/>
      <c r="Q33" s="35"/>
      <c r="R33" s="38"/>
      <c r="S33" s="38"/>
      <c r="T33" s="38">
        <f t="shared" si="3"/>
        <v>0</v>
      </c>
      <c r="U33" s="38">
        <f t="shared" si="4"/>
        <v>0</v>
      </c>
      <c r="V33" s="166">
        <f t="shared" si="5"/>
        <v>0</v>
      </c>
      <c r="W33" s="38"/>
      <c r="X33" s="38"/>
      <c r="Y33" s="206">
        <f t="shared" si="6"/>
        <v>0</v>
      </c>
      <c r="Z33" s="38"/>
      <c r="AA33" s="38"/>
      <c r="AB33" s="38"/>
      <c r="AC33" s="370">
        <f t="shared" si="7"/>
        <v>0</v>
      </c>
      <c r="AD33" s="197"/>
      <c r="AE33" s="160"/>
      <c r="AF33" s="38"/>
      <c r="AG33" s="168">
        <f t="shared" si="8"/>
        <v>0</v>
      </c>
      <c r="AH33" s="171">
        <f t="shared" si="9"/>
        <v>0</v>
      </c>
    </row>
    <row r="34" spans="1:34" x14ac:dyDescent="0.25">
      <c r="A34" s="231">
        <v>25</v>
      </c>
      <c r="B34" s="22" t="s">
        <v>187</v>
      </c>
      <c r="C34" s="17" t="s">
        <v>12</v>
      </c>
      <c r="D34" s="144"/>
      <c r="E34" s="144"/>
      <c r="F34" s="144"/>
      <c r="G34" s="35"/>
      <c r="H34" s="38"/>
      <c r="I34" s="38"/>
      <c r="J34" s="38">
        <f t="shared" si="1"/>
        <v>0</v>
      </c>
      <c r="K34" s="38">
        <f t="shared" si="0"/>
        <v>0</v>
      </c>
      <c r="L34" s="352">
        <f t="shared" si="2"/>
        <v>0</v>
      </c>
      <c r="M34" s="144"/>
      <c r="N34" s="144"/>
      <c r="O34" s="144"/>
      <c r="P34" s="144"/>
      <c r="Q34" s="35"/>
      <c r="R34" s="38"/>
      <c r="S34" s="38"/>
      <c r="T34" s="38">
        <f t="shared" si="3"/>
        <v>0</v>
      </c>
      <c r="U34" s="38">
        <f t="shared" si="4"/>
        <v>0</v>
      </c>
      <c r="V34" s="166">
        <f t="shared" si="5"/>
        <v>0</v>
      </c>
      <c r="W34" s="38"/>
      <c r="X34" s="38"/>
      <c r="Y34" s="206">
        <f t="shared" si="6"/>
        <v>0</v>
      </c>
      <c r="Z34" s="38"/>
      <c r="AA34" s="38"/>
      <c r="AB34" s="38"/>
      <c r="AC34" s="370">
        <f t="shared" si="7"/>
        <v>0</v>
      </c>
      <c r="AD34" s="197"/>
      <c r="AE34" s="160"/>
      <c r="AF34" s="38"/>
      <c r="AG34" s="168">
        <f t="shared" si="8"/>
        <v>0</v>
      </c>
      <c r="AH34" s="171">
        <f t="shared" si="9"/>
        <v>0</v>
      </c>
    </row>
    <row r="35" spans="1:34" x14ac:dyDescent="0.25">
      <c r="A35" s="231">
        <v>26</v>
      </c>
      <c r="B35" s="22" t="s">
        <v>117</v>
      </c>
      <c r="C35" s="17" t="s">
        <v>12</v>
      </c>
      <c r="D35" s="144"/>
      <c r="E35" s="144"/>
      <c r="F35" s="144"/>
      <c r="G35" s="35"/>
      <c r="H35" s="38"/>
      <c r="I35" s="38"/>
      <c r="J35" s="38">
        <f t="shared" si="1"/>
        <v>0</v>
      </c>
      <c r="K35" s="38">
        <f t="shared" si="0"/>
        <v>0</v>
      </c>
      <c r="L35" s="352">
        <f t="shared" si="2"/>
        <v>0</v>
      </c>
      <c r="M35" s="144"/>
      <c r="N35" s="144"/>
      <c r="O35" s="144"/>
      <c r="P35" s="144"/>
      <c r="Q35" s="35"/>
      <c r="R35" s="38"/>
      <c r="S35" s="38"/>
      <c r="T35" s="38">
        <f t="shared" si="3"/>
        <v>0</v>
      </c>
      <c r="U35" s="38">
        <f t="shared" si="4"/>
        <v>0</v>
      </c>
      <c r="V35" s="166">
        <f t="shared" si="5"/>
        <v>0</v>
      </c>
      <c r="W35" s="38"/>
      <c r="X35" s="38"/>
      <c r="Y35" s="206">
        <f t="shared" si="6"/>
        <v>0</v>
      </c>
      <c r="Z35" s="38"/>
      <c r="AA35" s="38"/>
      <c r="AB35" s="38"/>
      <c r="AC35" s="370">
        <f t="shared" si="7"/>
        <v>0</v>
      </c>
      <c r="AD35" s="197"/>
      <c r="AE35" s="160"/>
      <c r="AF35" s="38"/>
      <c r="AG35" s="168">
        <f t="shared" si="8"/>
        <v>0</v>
      </c>
      <c r="AH35" s="171">
        <f t="shared" si="9"/>
        <v>0</v>
      </c>
    </row>
    <row r="36" spans="1:34" x14ac:dyDescent="0.25">
      <c r="A36" s="232"/>
      <c r="B36" s="64" t="s">
        <v>20</v>
      </c>
      <c r="C36" s="52"/>
      <c r="D36" s="144"/>
      <c r="E36" s="144"/>
      <c r="F36" s="144"/>
      <c r="G36" s="35"/>
      <c r="H36" s="38"/>
      <c r="I36" s="38"/>
      <c r="J36" s="38">
        <f t="shared" si="1"/>
        <v>0</v>
      </c>
      <c r="K36" s="38">
        <f t="shared" si="0"/>
        <v>0</v>
      </c>
      <c r="L36" s="352">
        <f t="shared" si="2"/>
        <v>0</v>
      </c>
      <c r="M36" s="144"/>
      <c r="N36" s="144"/>
      <c r="O36" s="144"/>
      <c r="P36" s="144"/>
      <c r="Q36" s="35"/>
      <c r="R36" s="38"/>
      <c r="S36" s="38"/>
      <c r="T36" s="38">
        <f t="shared" si="3"/>
        <v>0</v>
      </c>
      <c r="U36" s="38">
        <f t="shared" si="4"/>
        <v>0</v>
      </c>
      <c r="V36" s="166">
        <f t="shared" si="5"/>
        <v>0</v>
      </c>
      <c r="W36" s="38"/>
      <c r="X36" s="38"/>
      <c r="Y36" s="206">
        <f t="shared" si="6"/>
        <v>0</v>
      </c>
      <c r="Z36" s="38"/>
      <c r="AA36" s="38"/>
      <c r="AB36" s="38"/>
      <c r="AC36" s="370">
        <f t="shared" si="7"/>
        <v>0</v>
      </c>
      <c r="AD36" s="197"/>
      <c r="AE36" s="160"/>
      <c r="AF36" s="38"/>
      <c r="AG36" s="168">
        <f t="shared" si="8"/>
        <v>0</v>
      </c>
      <c r="AH36" s="171">
        <f t="shared" si="9"/>
        <v>0</v>
      </c>
    </row>
    <row r="37" spans="1:34" x14ac:dyDescent="0.25">
      <c r="A37" s="231">
        <v>27</v>
      </c>
      <c r="B37" s="19" t="s">
        <v>21</v>
      </c>
      <c r="C37" s="20" t="s">
        <v>12</v>
      </c>
      <c r="D37" s="144"/>
      <c r="E37" s="144"/>
      <c r="F37" s="144"/>
      <c r="G37" s="35"/>
      <c r="H37" s="38"/>
      <c r="I37" s="38"/>
      <c r="J37" s="38">
        <f t="shared" si="1"/>
        <v>0</v>
      </c>
      <c r="K37" s="38">
        <f t="shared" si="0"/>
        <v>0</v>
      </c>
      <c r="L37" s="352">
        <f t="shared" si="2"/>
        <v>0</v>
      </c>
      <c r="M37" s="144"/>
      <c r="N37" s="144"/>
      <c r="O37" s="144"/>
      <c r="P37" s="144"/>
      <c r="Q37" s="35"/>
      <c r="R37" s="38"/>
      <c r="S37" s="38"/>
      <c r="T37" s="38">
        <f t="shared" si="3"/>
        <v>0</v>
      </c>
      <c r="U37" s="38">
        <f t="shared" si="4"/>
        <v>0</v>
      </c>
      <c r="V37" s="166">
        <f t="shared" si="5"/>
        <v>0</v>
      </c>
      <c r="W37" s="38"/>
      <c r="X37" s="38"/>
      <c r="Y37" s="206">
        <f t="shared" si="6"/>
        <v>0</v>
      </c>
      <c r="Z37" s="38"/>
      <c r="AA37" s="38"/>
      <c r="AB37" s="38"/>
      <c r="AC37" s="370">
        <f t="shared" si="7"/>
        <v>0</v>
      </c>
      <c r="AD37" s="197"/>
      <c r="AE37" s="160"/>
      <c r="AF37" s="38"/>
      <c r="AG37" s="168">
        <f t="shared" si="8"/>
        <v>0</v>
      </c>
      <c r="AH37" s="171">
        <f t="shared" si="9"/>
        <v>0</v>
      </c>
    </row>
    <row r="38" spans="1:34" x14ac:dyDescent="0.25">
      <c r="A38" s="231">
        <v>28</v>
      </c>
      <c r="B38" s="19" t="s">
        <v>22</v>
      </c>
      <c r="C38" s="20" t="s">
        <v>12</v>
      </c>
      <c r="D38" s="144"/>
      <c r="E38" s="144"/>
      <c r="F38" s="144"/>
      <c r="G38" s="35"/>
      <c r="H38" s="38"/>
      <c r="I38" s="38"/>
      <c r="J38" s="38">
        <f t="shared" si="1"/>
        <v>0</v>
      </c>
      <c r="K38" s="38">
        <f t="shared" si="0"/>
        <v>0</v>
      </c>
      <c r="L38" s="352">
        <f t="shared" si="2"/>
        <v>0</v>
      </c>
      <c r="M38" s="144"/>
      <c r="N38" s="144"/>
      <c r="O38" s="144"/>
      <c r="P38" s="144"/>
      <c r="Q38" s="35"/>
      <c r="R38" s="38"/>
      <c r="S38" s="38"/>
      <c r="T38" s="38">
        <f t="shared" si="3"/>
        <v>0</v>
      </c>
      <c r="U38" s="38">
        <f t="shared" si="4"/>
        <v>0</v>
      </c>
      <c r="V38" s="166">
        <f t="shared" si="5"/>
        <v>0</v>
      </c>
      <c r="W38" s="38"/>
      <c r="X38" s="38"/>
      <c r="Y38" s="206">
        <f t="shared" si="6"/>
        <v>0</v>
      </c>
      <c r="Z38" s="38"/>
      <c r="AA38" s="38"/>
      <c r="AB38" s="38"/>
      <c r="AC38" s="370">
        <f t="shared" si="7"/>
        <v>0</v>
      </c>
      <c r="AD38" s="197"/>
      <c r="AE38" s="160"/>
      <c r="AF38" s="38"/>
      <c r="AG38" s="168">
        <f t="shared" si="8"/>
        <v>0</v>
      </c>
      <c r="AH38" s="171">
        <f t="shared" si="9"/>
        <v>0</v>
      </c>
    </row>
    <row r="39" spans="1:34" x14ac:dyDescent="0.25">
      <c r="A39" s="231">
        <v>29</v>
      </c>
      <c r="B39" s="31" t="s">
        <v>229</v>
      </c>
      <c r="C39" s="20" t="s">
        <v>12</v>
      </c>
      <c r="D39" s="144"/>
      <c r="E39" s="144"/>
      <c r="F39" s="144"/>
      <c r="G39" s="35"/>
      <c r="H39" s="38"/>
      <c r="I39" s="38"/>
      <c r="J39" s="38">
        <f t="shared" si="1"/>
        <v>0</v>
      </c>
      <c r="K39" s="38">
        <f t="shared" ref="K39:K70" si="10">(I39+D39+H39+G39+F39)*$K$5</f>
        <v>0</v>
      </c>
      <c r="L39" s="352">
        <f t="shared" si="2"/>
        <v>0</v>
      </c>
      <c r="M39" s="144"/>
      <c r="N39" s="144"/>
      <c r="O39" s="144"/>
      <c r="P39" s="144"/>
      <c r="Q39" s="35"/>
      <c r="R39" s="38"/>
      <c r="S39" s="38"/>
      <c r="T39" s="38">
        <f t="shared" si="3"/>
        <v>0</v>
      </c>
      <c r="U39" s="38">
        <f t="shared" si="4"/>
        <v>0</v>
      </c>
      <c r="V39" s="166">
        <f t="shared" si="5"/>
        <v>0</v>
      </c>
      <c r="W39" s="38"/>
      <c r="X39" s="38"/>
      <c r="Y39" s="206">
        <f t="shared" si="6"/>
        <v>0</v>
      </c>
      <c r="Z39" s="38"/>
      <c r="AA39" s="38"/>
      <c r="AB39" s="38"/>
      <c r="AC39" s="370">
        <f t="shared" si="7"/>
        <v>0</v>
      </c>
      <c r="AD39" s="197"/>
      <c r="AE39" s="160"/>
      <c r="AF39" s="38"/>
      <c r="AG39" s="168">
        <f t="shared" si="8"/>
        <v>0</v>
      </c>
      <c r="AH39" s="171">
        <f t="shared" si="9"/>
        <v>0</v>
      </c>
    </row>
    <row r="40" spans="1:34" x14ac:dyDescent="0.25">
      <c r="A40" s="232"/>
      <c r="B40" s="64" t="s">
        <v>23</v>
      </c>
      <c r="C40" s="52"/>
      <c r="D40" s="146"/>
      <c r="E40" s="146"/>
      <c r="F40" s="146"/>
      <c r="G40" s="33"/>
      <c r="H40" s="147"/>
      <c r="I40" s="147"/>
      <c r="J40" s="38">
        <f t="shared" si="1"/>
        <v>0</v>
      </c>
      <c r="K40" s="38">
        <f t="shared" si="10"/>
        <v>0</v>
      </c>
      <c r="L40" s="352">
        <f t="shared" si="2"/>
        <v>0</v>
      </c>
      <c r="M40" s="146"/>
      <c r="N40" s="146"/>
      <c r="O40" s="146"/>
      <c r="P40" s="146"/>
      <c r="Q40" s="33"/>
      <c r="R40" s="147"/>
      <c r="S40" s="147"/>
      <c r="T40" s="38">
        <f t="shared" si="3"/>
        <v>0</v>
      </c>
      <c r="U40" s="38">
        <f t="shared" si="4"/>
        <v>0</v>
      </c>
      <c r="V40" s="166">
        <f t="shared" si="5"/>
        <v>0</v>
      </c>
      <c r="W40" s="147"/>
      <c r="X40" s="147"/>
      <c r="Y40" s="206">
        <f t="shared" si="6"/>
        <v>0</v>
      </c>
      <c r="Z40" s="147"/>
      <c r="AA40" s="147"/>
      <c r="AB40" s="147"/>
      <c r="AC40" s="370">
        <f t="shared" si="7"/>
        <v>0</v>
      </c>
      <c r="AD40" s="198"/>
      <c r="AE40" s="190"/>
      <c r="AF40" s="147"/>
      <c r="AG40" s="168">
        <f t="shared" si="8"/>
        <v>0</v>
      </c>
      <c r="AH40" s="171">
        <f t="shared" si="9"/>
        <v>0</v>
      </c>
    </row>
    <row r="41" spans="1:34" x14ac:dyDescent="0.25">
      <c r="A41" s="231">
        <v>30</v>
      </c>
      <c r="B41" s="16" t="s">
        <v>24</v>
      </c>
      <c r="C41" s="17" t="s">
        <v>12</v>
      </c>
      <c r="D41" s="144"/>
      <c r="E41" s="144"/>
      <c r="F41" s="144"/>
      <c r="G41" s="35"/>
      <c r="H41" s="38"/>
      <c r="I41" s="38"/>
      <c r="J41" s="38">
        <f t="shared" si="1"/>
        <v>0</v>
      </c>
      <c r="K41" s="38">
        <f t="shared" si="10"/>
        <v>0</v>
      </c>
      <c r="L41" s="352">
        <f t="shared" si="2"/>
        <v>0</v>
      </c>
      <c r="M41" s="144"/>
      <c r="N41" s="144"/>
      <c r="O41" s="144"/>
      <c r="P41" s="144"/>
      <c r="Q41" s="35"/>
      <c r="R41" s="38"/>
      <c r="S41" s="38"/>
      <c r="T41" s="38">
        <f t="shared" si="3"/>
        <v>0</v>
      </c>
      <c r="U41" s="38">
        <f t="shared" si="4"/>
        <v>0</v>
      </c>
      <c r="V41" s="166">
        <f t="shared" si="5"/>
        <v>0</v>
      </c>
      <c r="W41" s="38"/>
      <c r="X41" s="38"/>
      <c r="Y41" s="206">
        <f t="shared" si="6"/>
        <v>0</v>
      </c>
      <c r="Z41" s="38"/>
      <c r="AA41" s="38"/>
      <c r="AB41" s="38"/>
      <c r="AC41" s="370">
        <f t="shared" si="7"/>
        <v>0</v>
      </c>
      <c r="AD41" s="197"/>
      <c r="AE41" s="160"/>
      <c r="AF41" s="38"/>
      <c r="AG41" s="168">
        <f t="shared" si="8"/>
        <v>0</v>
      </c>
      <c r="AH41" s="171">
        <f t="shared" si="9"/>
        <v>0</v>
      </c>
    </row>
    <row r="42" spans="1:34" x14ac:dyDescent="0.25">
      <c r="A42" s="231">
        <v>31</v>
      </c>
      <c r="B42" s="19" t="s">
        <v>25</v>
      </c>
      <c r="C42" s="20" t="s">
        <v>12</v>
      </c>
      <c r="D42" s="144"/>
      <c r="E42" s="144"/>
      <c r="F42" s="144"/>
      <c r="G42" s="35"/>
      <c r="H42" s="38"/>
      <c r="I42" s="38"/>
      <c r="J42" s="38">
        <f t="shared" si="1"/>
        <v>0</v>
      </c>
      <c r="K42" s="38">
        <f t="shared" si="10"/>
        <v>0</v>
      </c>
      <c r="L42" s="352">
        <f t="shared" si="2"/>
        <v>0</v>
      </c>
      <c r="M42" s="144"/>
      <c r="N42" s="144"/>
      <c r="O42" s="144"/>
      <c r="P42" s="144"/>
      <c r="Q42" s="35"/>
      <c r="R42" s="38"/>
      <c r="S42" s="38"/>
      <c r="T42" s="38">
        <f t="shared" si="3"/>
        <v>0</v>
      </c>
      <c r="U42" s="38">
        <f t="shared" si="4"/>
        <v>0</v>
      </c>
      <c r="V42" s="166">
        <f t="shared" si="5"/>
        <v>0</v>
      </c>
      <c r="W42" s="38"/>
      <c r="X42" s="38"/>
      <c r="Y42" s="206">
        <f t="shared" si="6"/>
        <v>0</v>
      </c>
      <c r="Z42" s="38"/>
      <c r="AA42" s="38"/>
      <c r="AB42" s="38"/>
      <c r="AC42" s="370">
        <f t="shared" si="7"/>
        <v>0</v>
      </c>
      <c r="AD42" s="197"/>
      <c r="AE42" s="160"/>
      <c r="AF42" s="38"/>
      <c r="AG42" s="168">
        <f t="shared" si="8"/>
        <v>0</v>
      </c>
      <c r="AH42" s="171">
        <f t="shared" si="9"/>
        <v>0</v>
      </c>
    </row>
    <row r="43" spans="1:34" x14ac:dyDescent="0.25">
      <c r="A43" s="231">
        <v>32</v>
      </c>
      <c r="B43" s="19" t="s">
        <v>26</v>
      </c>
      <c r="C43" s="20" t="s">
        <v>12</v>
      </c>
      <c r="D43" s="144"/>
      <c r="E43" s="144"/>
      <c r="F43" s="144"/>
      <c r="G43" s="35"/>
      <c r="H43" s="38"/>
      <c r="I43" s="38"/>
      <c r="J43" s="38">
        <f t="shared" si="1"/>
        <v>0</v>
      </c>
      <c r="K43" s="38">
        <f t="shared" si="10"/>
        <v>0</v>
      </c>
      <c r="L43" s="352">
        <f t="shared" si="2"/>
        <v>0</v>
      </c>
      <c r="M43" s="144"/>
      <c r="N43" s="144"/>
      <c r="O43" s="144"/>
      <c r="P43" s="144"/>
      <c r="Q43" s="35"/>
      <c r="R43" s="38"/>
      <c r="S43" s="38"/>
      <c r="T43" s="38">
        <f t="shared" si="3"/>
        <v>0</v>
      </c>
      <c r="U43" s="38">
        <f t="shared" si="4"/>
        <v>0</v>
      </c>
      <c r="V43" s="166">
        <f t="shared" si="5"/>
        <v>0</v>
      </c>
      <c r="W43" s="38"/>
      <c r="X43" s="38"/>
      <c r="Y43" s="206">
        <f t="shared" si="6"/>
        <v>0</v>
      </c>
      <c r="Z43" s="38"/>
      <c r="AA43" s="38"/>
      <c r="AB43" s="38"/>
      <c r="AC43" s="370">
        <f t="shared" si="7"/>
        <v>0</v>
      </c>
      <c r="AD43" s="197"/>
      <c r="AE43" s="160"/>
      <c r="AF43" s="38"/>
      <c r="AG43" s="168">
        <f t="shared" si="8"/>
        <v>0</v>
      </c>
      <c r="AH43" s="171">
        <f t="shared" si="9"/>
        <v>0</v>
      </c>
    </row>
    <row r="44" spans="1:34" x14ac:dyDescent="0.25">
      <c r="A44" s="231">
        <v>33</v>
      </c>
      <c r="B44" s="19" t="s">
        <v>27</v>
      </c>
      <c r="C44" s="20" t="s">
        <v>12</v>
      </c>
      <c r="D44" s="144"/>
      <c r="E44" s="144"/>
      <c r="F44" s="436">
        <v>7.0999999999999994E-2</v>
      </c>
      <c r="G44" s="35"/>
      <c r="H44" s="38"/>
      <c r="I44" s="38"/>
      <c r="J44" s="38">
        <f t="shared" si="1"/>
        <v>0</v>
      </c>
      <c r="K44" s="38">
        <f t="shared" si="10"/>
        <v>0</v>
      </c>
      <c r="L44" s="352">
        <f t="shared" si="2"/>
        <v>7.0999999999999994E-2</v>
      </c>
      <c r="M44" s="144"/>
      <c r="N44" s="144"/>
      <c r="O44" s="144"/>
      <c r="P44" s="436">
        <v>8.5199999999999998E-2</v>
      </c>
      <c r="Q44" s="35"/>
      <c r="R44" s="38"/>
      <c r="S44" s="38"/>
      <c r="T44" s="38">
        <f t="shared" si="3"/>
        <v>8.5199999999999998E-2</v>
      </c>
      <c r="U44" s="38">
        <f t="shared" si="4"/>
        <v>0</v>
      </c>
      <c r="V44" s="166">
        <f t="shared" si="5"/>
        <v>8.5199999999999998E-2</v>
      </c>
      <c r="W44" s="38"/>
      <c r="X44" s="38"/>
      <c r="Y44" s="206">
        <f t="shared" si="6"/>
        <v>0</v>
      </c>
      <c r="Z44" s="38"/>
      <c r="AA44" s="38"/>
      <c r="AB44" s="38"/>
      <c r="AC44" s="370">
        <f t="shared" si="7"/>
        <v>0</v>
      </c>
      <c r="AD44" s="197"/>
      <c r="AE44" s="160"/>
      <c r="AF44" s="38"/>
      <c r="AG44" s="168">
        <f t="shared" si="8"/>
        <v>0</v>
      </c>
      <c r="AH44" s="171">
        <f t="shared" si="9"/>
        <v>0.15620000000000001</v>
      </c>
    </row>
    <row r="45" spans="1:34" x14ac:dyDescent="0.25">
      <c r="A45" s="231">
        <v>34</v>
      </c>
      <c r="B45" s="16" t="s">
        <v>28</v>
      </c>
      <c r="C45" s="17" t="s">
        <v>12</v>
      </c>
      <c r="D45" s="144"/>
      <c r="E45" s="144"/>
      <c r="F45" s="144"/>
      <c r="G45" s="35"/>
      <c r="H45" s="38"/>
      <c r="I45" s="38"/>
      <c r="J45" s="38">
        <f t="shared" si="1"/>
        <v>0</v>
      </c>
      <c r="K45" s="38">
        <f t="shared" si="10"/>
        <v>0</v>
      </c>
      <c r="L45" s="352">
        <f t="shared" si="2"/>
        <v>0</v>
      </c>
      <c r="M45" s="144"/>
      <c r="N45" s="144"/>
      <c r="O45" s="144"/>
      <c r="P45" s="144"/>
      <c r="Q45" s="35"/>
      <c r="R45" s="38"/>
      <c r="S45" s="38"/>
      <c r="T45" s="38">
        <f t="shared" si="3"/>
        <v>0</v>
      </c>
      <c r="U45" s="38">
        <f t="shared" si="4"/>
        <v>0</v>
      </c>
      <c r="V45" s="166">
        <f t="shared" si="5"/>
        <v>0</v>
      </c>
      <c r="W45" s="38"/>
      <c r="X45" s="38"/>
      <c r="Y45" s="206">
        <f t="shared" si="6"/>
        <v>0</v>
      </c>
      <c r="Z45" s="38"/>
      <c r="AA45" s="38"/>
      <c r="AB45" s="38"/>
      <c r="AC45" s="370">
        <f t="shared" si="7"/>
        <v>0</v>
      </c>
      <c r="AD45" s="197"/>
      <c r="AE45" s="160"/>
      <c r="AF45" s="38"/>
      <c r="AG45" s="168">
        <f t="shared" si="8"/>
        <v>0</v>
      </c>
      <c r="AH45" s="171">
        <f t="shared" si="9"/>
        <v>0</v>
      </c>
    </row>
    <row r="46" spans="1:34" x14ac:dyDescent="0.25">
      <c r="A46" s="231">
        <v>35</v>
      </c>
      <c r="B46" s="16" t="s">
        <v>29</v>
      </c>
      <c r="C46" s="17" t="s">
        <v>12</v>
      </c>
      <c r="D46" s="144"/>
      <c r="E46" s="144"/>
      <c r="F46" s="144"/>
      <c r="G46" s="35"/>
      <c r="H46" s="38"/>
      <c r="I46" s="38"/>
      <c r="J46" s="38">
        <f t="shared" si="1"/>
        <v>0</v>
      </c>
      <c r="K46" s="38">
        <f t="shared" si="10"/>
        <v>0</v>
      </c>
      <c r="L46" s="352">
        <f t="shared" si="2"/>
        <v>0</v>
      </c>
      <c r="M46" s="144"/>
      <c r="N46" s="144"/>
      <c r="O46" s="144"/>
      <c r="P46" s="144"/>
      <c r="Q46" s="35"/>
      <c r="R46" s="38"/>
      <c r="S46" s="38"/>
      <c r="T46" s="38">
        <f t="shared" si="3"/>
        <v>0</v>
      </c>
      <c r="U46" s="38">
        <f t="shared" si="4"/>
        <v>0</v>
      </c>
      <c r="V46" s="166">
        <f t="shared" si="5"/>
        <v>0</v>
      </c>
      <c r="W46" s="38"/>
      <c r="X46" s="38"/>
      <c r="Y46" s="206">
        <f t="shared" si="6"/>
        <v>0</v>
      </c>
      <c r="Z46" s="167">
        <v>6.0999999999999999E-2</v>
      </c>
      <c r="AA46" s="38"/>
      <c r="AB46" s="38"/>
      <c r="AC46" s="370">
        <f t="shared" si="7"/>
        <v>0</v>
      </c>
      <c r="AD46" s="197"/>
      <c r="AE46" s="160"/>
      <c r="AF46" s="38"/>
      <c r="AG46" s="168">
        <f t="shared" si="8"/>
        <v>0</v>
      </c>
      <c r="AH46" s="171">
        <f t="shared" si="9"/>
        <v>0</v>
      </c>
    </row>
    <row r="47" spans="1:34" x14ac:dyDescent="0.25">
      <c r="A47" s="231">
        <v>36</v>
      </c>
      <c r="B47" s="16" t="s">
        <v>30</v>
      </c>
      <c r="C47" s="17" t="s">
        <v>12</v>
      </c>
      <c r="D47" s="144"/>
      <c r="E47" s="144"/>
      <c r="F47" s="144"/>
      <c r="G47" s="35"/>
      <c r="H47" s="38"/>
      <c r="I47" s="38"/>
      <c r="J47" s="38">
        <f t="shared" si="1"/>
        <v>0</v>
      </c>
      <c r="K47" s="38">
        <f t="shared" si="10"/>
        <v>0</v>
      </c>
      <c r="L47" s="352">
        <f t="shared" si="2"/>
        <v>0</v>
      </c>
      <c r="M47" s="144"/>
      <c r="N47" s="144"/>
      <c r="O47" s="144"/>
      <c r="P47" s="144"/>
      <c r="Q47" s="35"/>
      <c r="R47" s="38"/>
      <c r="S47" s="38"/>
      <c r="T47" s="38">
        <f t="shared" si="3"/>
        <v>0</v>
      </c>
      <c r="U47" s="38">
        <f t="shared" si="4"/>
        <v>0</v>
      </c>
      <c r="V47" s="166">
        <f t="shared" si="5"/>
        <v>0</v>
      </c>
      <c r="W47" s="38"/>
      <c r="X47" s="38"/>
      <c r="Y47" s="206">
        <f t="shared" si="6"/>
        <v>0</v>
      </c>
      <c r="Z47" s="38"/>
      <c r="AA47" s="38"/>
      <c r="AB47" s="38"/>
      <c r="AC47" s="370">
        <f t="shared" si="7"/>
        <v>0</v>
      </c>
      <c r="AD47" s="197"/>
      <c r="AE47" s="160"/>
      <c r="AF47" s="38"/>
      <c r="AG47" s="168">
        <f t="shared" si="8"/>
        <v>0</v>
      </c>
      <c r="AH47" s="171">
        <f t="shared" si="9"/>
        <v>0</v>
      </c>
    </row>
    <row r="48" spans="1:34" x14ac:dyDescent="0.25">
      <c r="A48" s="231">
        <v>37</v>
      </c>
      <c r="B48" s="16" t="s">
        <v>31</v>
      </c>
      <c r="C48" s="17" t="s">
        <v>12</v>
      </c>
      <c r="D48" s="144"/>
      <c r="E48" s="144"/>
      <c r="F48" s="144"/>
      <c r="G48" s="35"/>
      <c r="H48" s="38"/>
      <c r="I48" s="38"/>
      <c r="J48" s="38">
        <f t="shared" si="1"/>
        <v>0</v>
      </c>
      <c r="K48" s="38">
        <f t="shared" si="10"/>
        <v>0</v>
      </c>
      <c r="L48" s="352">
        <f t="shared" si="2"/>
        <v>0</v>
      </c>
      <c r="M48" s="144"/>
      <c r="N48" s="144"/>
      <c r="O48" s="144"/>
      <c r="P48" s="144"/>
      <c r="Q48" s="35"/>
      <c r="R48" s="38"/>
      <c r="S48" s="38"/>
      <c r="T48" s="38">
        <f t="shared" si="3"/>
        <v>0</v>
      </c>
      <c r="U48" s="38">
        <f t="shared" si="4"/>
        <v>0</v>
      </c>
      <c r="V48" s="166">
        <f t="shared" si="5"/>
        <v>0</v>
      </c>
      <c r="W48" s="38"/>
      <c r="X48" s="38"/>
      <c r="Y48" s="206">
        <f t="shared" si="6"/>
        <v>0</v>
      </c>
      <c r="Z48" s="38"/>
      <c r="AA48" s="38"/>
      <c r="AB48" s="38"/>
      <c r="AC48" s="370">
        <f t="shared" si="7"/>
        <v>0</v>
      </c>
      <c r="AD48" s="197"/>
      <c r="AE48" s="160"/>
      <c r="AF48" s="38"/>
      <c r="AG48" s="168">
        <f t="shared" si="8"/>
        <v>0</v>
      </c>
      <c r="AH48" s="171">
        <f t="shared" si="9"/>
        <v>0</v>
      </c>
    </row>
    <row r="49" spans="1:34" x14ac:dyDescent="0.25">
      <c r="A49" s="231">
        <v>38</v>
      </c>
      <c r="B49" s="16" t="s">
        <v>32</v>
      </c>
      <c r="C49" s="17" t="s">
        <v>12</v>
      </c>
      <c r="D49" s="144"/>
      <c r="E49" s="144"/>
      <c r="F49" s="144"/>
      <c r="G49" s="35"/>
      <c r="H49" s="38"/>
      <c r="I49" s="38"/>
      <c r="J49" s="38">
        <f t="shared" si="1"/>
        <v>0</v>
      </c>
      <c r="K49" s="38">
        <f t="shared" si="10"/>
        <v>0</v>
      </c>
      <c r="L49" s="352">
        <f t="shared" si="2"/>
        <v>0</v>
      </c>
      <c r="M49" s="144"/>
      <c r="N49" s="144"/>
      <c r="O49" s="144"/>
      <c r="P49" s="144"/>
      <c r="Q49" s="35"/>
      <c r="R49" s="38"/>
      <c r="S49" s="38"/>
      <c r="T49" s="38">
        <f t="shared" si="3"/>
        <v>0</v>
      </c>
      <c r="U49" s="38">
        <f t="shared" si="4"/>
        <v>0</v>
      </c>
      <c r="V49" s="166">
        <f t="shared" si="5"/>
        <v>0</v>
      </c>
      <c r="W49" s="38"/>
      <c r="X49" s="38"/>
      <c r="Y49" s="206">
        <f t="shared" si="6"/>
        <v>0</v>
      </c>
      <c r="Z49" s="38"/>
      <c r="AA49" s="38"/>
      <c r="AB49" s="38"/>
      <c r="AC49" s="370">
        <f t="shared" si="7"/>
        <v>0</v>
      </c>
      <c r="AD49" s="197"/>
      <c r="AE49" s="160"/>
      <c r="AF49" s="38"/>
      <c r="AG49" s="168">
        <f t="shared" si="8"/>
        <v>0</v>
      </c>
      <c r="AH49" s="171">
        <f t="shared" si="9"/>
        <v>0</v>
      </c>
    </row>
    <row r="50" spans="1:34" x14ac:dyDescent="0.25">
      <c r="A50" s="231">
        <v>39</v>
      </c>
      <c r="B50" s="16" t="s">
        <v>33</v>
      </c>
      <c r="C50" s="17" t="s">
        <v>12</v>
      </c>
      <c r="D50" s="144"/>
      <c r="E50" s="144"/>
      <c r="F50" s="144"/>
      <c r="G50" s="35"/>
      <c r="H50" s="38"/>
      <c r="I50" s="38"/>
      <c r="J50" s="38">
        <f t="shared" si="1"/>
        <v>0</v>
      </c>
      <c r="K50" s="38">
        <f t="shared" si="10"/>
        <v>0</v>
      </c>
      <c r="L50" s="352">
        <f t="shared" si="2"/>
        <v>0</v>
      </c>
      <c r="M50" s="144"/>
      <c r="N50" s="144"/>
      <c r="O50" s="144"/>
      <c r="P50" s="144"/>
      <c r="Q50" s="35"/>
      <c r="R50" s="38"/>
      <c r="S50" s="38"/>
      <c r="T50" s="38">
        <f t="shared" si="3"/>
        <v>0</v>
      </c>
      <c r="U50" s="38">
        <f t="shared" si="4"/>
        <v>0</v>
      </c>
      <c r="V50" s="166">
        <f t="shared" si="5"/>
        <v>0</v>
      </c>
      <c r="W50" s="38"/>
      <c r="X50" s="38"/>
      <c r="Y50" s="206">
        <f t="shared" si="6"/>
        <v>0</v>
      </c>
      <c r="Z50" s="38"/>
      <c r="AA50" s="38"/>
      <c r="AB50" s="38"/>
      <c r="AC50" s="370">
        <f t="shared" si="7"/>
        <v>0</v>
      </c>
      <c r="AD50" s="197"/>
      <c r="AE50" s="160"/>
      <c r="AF50" s="38"/>
      <c r="AG50" s="168">
        <f t="shared" si="8"/>
        <v>0</v>
      </c>
      <c r="AH50" s="171">
        <f t="shared" si="9"/>
        <v>0</v>
      </c>
    </row>
    <row r="51" spans="1:34" x14ac:dyDescent="0.25">
      <c r="A51" s="231">
        <v>40</v>
      </c>
      <c r="B51" s="16" t="s">
        <v>34</v>
      </c>
      <c r="C51" s="17" t="s">
        <v>12</v>
      </c>
      <c r="D51" s="144"/>
      <c r="E51" s="144"/>
      <c r="F51" s="144"/>
      <c r="G51" s="35"/>
      <c r="H51" s="38"/>
      <c r="I51" s="38"/>
      <c r="J51" s="38">
        <f t="shared" si="1"/>
        <v>0</v>
      </c>
      <c r="K51" s="38">
        <f t="shared" si="10"/>
        <v>0</v>
      </c>
      <c r="L51" s="352">
        <f t="shared" si="2"/>
        <v>0</v>
      </c>
      <c r="M51" s="144"/>
      <c r="N51" s="144"/>
      <c r="O51" s="144"/>
      <c r="P51" s="144"/>
      <c r="Q51" s="35"/>
      <c r="R51" s="38"/>
      <c r="S51" s="38"/>
      <c r="T51" s="38">
        <f t="shared" si="3"/>
        <v>0</v>
      </c>
      <c r="U51" s="38">
        <f t="shared" si="4"/>
        <v>0</v>
      </c>
      <c r="V51" s="166">
        <f t="shared" si="5"/>
        <v>0</v>
      </c>
      <c r="W51" s="38"/>
      <c r="X51" s="38"/>
      <c r="Y51" s="206">
        <f t="shared" si="6"/>
        <v>0</v>
      </c>
      <c r="Z51" s="38"/>
      <c r="AA51" s="38"/>
      <c r="AB51" s="38"/>
      <c r="AC51" s="370">
        <f t="shared" si="7"/>
        <v>0</v>
      </c>
      <c r="AD51" s="197"/>
      <c r="AE51" s="160"/>
      <c r="AF51" s="38"/>
      <c r="AG51" s="168">
        <f t="shared" si="8"/>
        <v>0</v>
      </c>
      <c r="AH51" s="171">
        <f t="shared" si="9"/>
        <v>0</v>
      </c>
    </row>
    <row r="52" spans="1:34" x14ac:dyDescent="0.25">
      <c r="A52" s="231">
        <v>41</v>
      </c>
      <c r="B52" s="19" t="s">
        <v>35</v>
      </c>
      <c r="C52" s="20" t="s">
        <v>12</v>
      </c>
      <c r="D52" s="144"/>
      <c r="E52" s="144"/>
      <c r="F52" s="144"/>
      <c r="G52" s="35"/>
      <c r="H52" s="38"/>
      <c r="I52" s="38"/>
      <c r="J52" s="38">
        <f t="shared" si="1"/>
        <v>0</v>
      </c>
      <c r="K52" s="38">
        <f t="shared" si="10"/>
        <v>0</v>
      </c>
      <c r="L52" s="352">
        <f t="shared" si="2"/>
        <v>0</v>
      </c>
      <c r="M52" s="144"/>
      <c r="N52" s="144"/>
      <c r="O52" s="144"/>
      <c r="P52" s="144"/>
      <c r="Q52" s="35"/>
      <c r="R52" s="38"/>
      <c r="S52" s="38"/>
      <c r="T52" s="38">
        <f t="shared" si="3"/>
        <v>0</v>
      </c>
      <c r="U52" s="38">
        <f t="shared" si="4"/>
        <v>0</v>
      </c>
      <c r="V52" s="166">
        <f t="shared" si="5"/>
        <v>0</v>
      </c>
      <c r="W52" s="38"/>
      <c r="X52" s="38"/>
      <c r="Y52" s="206">
        <f t="shared" si="6"/>
        <v>0</v>
      </c>
      <c r="Z52" s="38"/>
      <c r="AA52" s="38"/>
      <c r="AB52" s="38"/>
      <c r="AC52" s="370">
        <f t="shared" si="7"/>
        <v>0</v>
      </c>
      <c r="AD52" s="197"/>
      <c r="AE52" s="160"/>
      <c r="AF52" s="38"/>
      <c r="AG52" s="168">
        <f t="shared" si="8"/>
        <v>0</v>
      </c>
      <c r="AH52" s="171">
        <f t="shared" si="9"/>
        <v>0</v>
      </c>
    </row>
    <row r="53" spans="1:34" x14ac:dyDescent="0.25">
      <c r="A53" s="231">
        <v>42</v>
      </c>
      <c r="B53" s="22" t="s">
        <v>39</v>
      </c>
      <c r="C53" s="23" t="s">
        <v>12</v>
      </c>
      <c r="D53" s="144"/>
      <c r="E53" s="144"/>
      <c r="F53" s="144"/>
      <c r="G53" s="35"/>
      <c r="H53" s="38"/>
      <c r="I53" s="38"/>
      <c r="J53" s="38">
        <f t="shared" si="1"/>
        <v>0</v>
      </c>
      <c r="K53" s="38">
        <f t="shared" si="10"/>
        <v>0</v>
      </c>
      <c r="L53" s="352">
        <f t="shared" si="2"/>
        <v>0</v>
      </c>
      <c r="M53" s="144"/>
      <c r="N53" s="144"/>
      <c r="O53" s="144"/>
      <c r="P53" s="144"/>
      <c r="Q53" s="35"/>
      <c r="R53" s="38"/>
      <c r="S53" s="38"/>
      <c r="T53" s="38">
        <f t="shared" si="3"/>
        <v>0</v>
      </c>
      <c r="U53" s="38">
        <f t="shared" si="4"/>
        <v>0</v>
      </c>
      <c r="V53" s="166">
        <f t="shared" si="5"/>
        <v>0</v>
      </c>
      <c r="W53" s="38"/>
      <c r="X53" s="38"/>
      <c r="Y53" s="206">
        <f t="shared" si="6"/>
        <v>0</v>
      </c>
      <c r="Z53" s="38"/>
      <c r="AA53" s="38"/>
      <c r="AB53" s="38"/>
      <c r="AC53" s="370">
        <f t="shared" si="7"/>
        <v>0</v>
      </c>
      <c r="AD53" s="197"/>
      <c r="AE53" s="160"/>
      <c r="AF53" s="38"/>
      <c r="AG53" s="168">
        <f t="shared" si="8"/>
        <v>0</v>
      </c>
      <c r="AH53" s="171">
        <f t="shared" si="9"/>
        <v>0</v>
      </c>
    </row>
    <row r="54" spans="1:34" x14ac:dyDescent="0.25">
      <c r="A54" s="231">
        <v>43</v>
      </c>
      <c r="B54" s="19" t="s">
        <v>190</v>
      </c>
      <c r="C54" s="20" t="s">
        <v>12</v>
      </c>
      <c r="D54" s="144"/>
      <c r="E54" s="144"/>
      <c r="F54" s="144"/>
      <c r="G54" s="35"/>
      <c r="H54" s="38"/>
      <c r="I54" s="38"/>
      <c r="J54" s="38">
        <f t="shared" si="1"/>
        <v>0</v>
      </c>
      <c r="K54" s="38">
        <f t="shared" si="10"/>
        <v>0</v>
      </c>
      <c r="L54" s="352">
        <f t="shared" si="2"/>
        <v>0</v>
      </c>
      <c r="M54" s="144"/>
      <c r="N54" s="144"/>
      <c r="O54" s="144"/>
      <c r="P54" s="144"/>
      <c r="Q54" s="35"/>
      <c r="R54" s="38"/>
      <c r="S54" s="38"/>
      <c r="T54" s="38">
        <f t="shared" si="3"/>
        <v>0</v>
      </c>
      <c r="U54" s="38">
        <f t="shared" si="4"/>
        <v>0</v>
      </c>
      <c r="V54" s="166">
        <f t="shared" si="5"/>
        <v>0</v>
      </c>
      <c r="W54" s="38"/>
      <c r="X54" s="38"/>
      <c r="Y54" s="206">
        <f t="shared" si="6"/>
        <v>0</v>
      </c>
      <c r="Z54" s="38"/>
      <c r="AA54" s="38"/>
      <c r="AB54" s="38"/>
      <c r="AC54" s="370">
        <f t="shared" si="7"/>
        <v>0</v>
      </c>
      <c r="AD54" s="197"/>
      <c r="AE54" s="160"/>
      <c r="AF54" s="38"/>
      <c r="AG54" s="168">
        <f t="shared" si="8"/>
        <v>0</v>
      </c>
      <c r="AH54" s="171">
        <f t="shared" si="9"/>
        <v>0</v>
      </c>
    </row>
    <row r="55" spans="1:34" x14ac:dyDescent="0.25">
      <c r="A55" s="231">
        <v>44</v>
      </c>
      <c r="B55" s="16" t="s">
        <v>36</v>
      </c>
      <c r="C55" s="17" t="s">
        <v>12</v>
      </c>
      <c r="D55" s="144"/>
      <c r="E55" s="436">
        <v>2.5000000000000001E-3</v>
      </c>
      <c r="F55" s="144"/>
      <c r="G55" s="35"/>
      <c r="H55" s="38"/>
      <c r="I55" s="38"/>
      <c r="J55" s="38">
        <f t="shared" si="1"/>
        <v>0</v>
      </c>
      <c r="K55" s="38">
        <f t="shared" si="10"/>
        <v>0</v>
      </c>
      <c r="L55" s="352">
        <f t="shared" si="2"/>
        <v>2.5000000000000001E-3</v>
      </c>
      <c r="M55" s="144"/>
      <c r="N55" s="144"/>
      <c r="O55" s="436">
        <v>2.5000000000000001E-3</v>
      </c>
      <c r="P55" s="144"/>
      <c r="Q55" s="35"/>
      <c r="R55" s="38"/>
      <c r="S55" s="38"/>
      <c r="T55" s="38">
        <f t="shared" si="3"/>
        <v>2.5000000000000001E-3</v>
      </c>
      <c r="U55" s="38">
        <f t="shared" si="4"/>
        <v>0</v>
      </c>
      <c r="V55" s="166">
        <f t="shared" si="5"/>
        <v>2.5000000000000001E-3</v>
      </c>
      <c r="W55" s="38"/>
      <c r="X55" s="38"/>
      <c r="Y55" s="206">
        <f t="shared" si="6"/>
        <v>0</v>
      </c>
      <c r="Z55" s="38"/>
      <c r="AA55" s="38"/>
      <c r="AB55" s="38"/>
      <c r="AC55" s="370">
        <f t="shared" si="7"/>
        <v>0</v>
      </c>
      <c r="AD55" s="197"/>
      <c r="AE55" s="160"/>
      <c r="AF55" s="38"/>
      <c r="AG55" s="168">
        <f t="shared" si="8"/>
        <v>0</v>
      </c>
      <c r="AH55" s="171">
        <f t="shared" si="9"/>
        <v>5.0000000000000001E-3</v>
      </c>
    </row>
    <row r="56" spans="1:34" x14ac:dyDescent="0.25">
      <c r="A56" s="231">
        <v>45</v>
      </c>
      <c r="B56" s="16" t="s">
        <v>37</v>
      </c>
      <c r="C56" s="17" t="s">
        <v>12</v>
      </c>
      <c r="D56" s="144"/>
      <c r="E56" s="144"/>
      <c r="F56" s="144"/>
      <c r="G56" s="38">
        <v>0.01</v>
      </c>
      <c r="H56" s="38"/>
      <c r="I56" s="38"/>
      <c r="J56" s="38">
        <f t="shared" si="1"/>
        <v>0</v>
      </c>
      <c r="K56" s="38">
        <f t="shared" si="10"/>
        <v>0</v>
      </c>
      <c r="L56" s="352">
        <f t="shared" si="2"/>
        <v>0.01</v>
      </c>
      <c r="M56" s="144"/>
      <c r="N56" s="144"/>
      <c r="O56" s="144"/>
      <c r="P56" s="144"/>
      <c r="Q56" s="38">
        <v>0.01</v>
      </c>
      <c r="R56" s="38"/>
      <c r="S56" s="38"/>
      <c r="T56" s="38">
        <f t="shared" si="3"/>
        <v>0.01</v>
      </c>
      <c r="U56" s="38">
        <f t="shared" si="4"/>
        <v>0</v>
      </c>
      <c r="V56" s="166">
        <f t="shared" si="5"/>
        <v>0.01</v>
      </c>
      <c r="W56" s="38"/>
      <c r="X56" s="206">
        <v>0.01</v>
      </c>
      <c r="Y56" s="206">
        <f t="shared" si="6"/>
        <v>0.01</v>
      </c>
      <c r="Z56" s="38"/>
      <c r="AA56" s="167">
        <v>0.01</v>
      </c>
      <c r="AB56" s="38"/>
      <c r="AC56" s="370">
        <f t="shared" si="7"/>
        <v>0</v>
      </c>
      <c r="AD56" s="197"/>
      <c r="AE56" s="220">
        <f>10/1000</f>
        <v>0.01</v>
      </c>
      <c r="AF56" s="38"/>
      <c r="AG56" s="168">
        <f t="shared" si="8"/>
        <v>0.01</v>
      </c>
      <c r="AH56" s="171">
        <f t="shared" si="9"/>
        <v>0.04</v>
      </c>
    </row>
    <row r="57" spans="1:34" x14ac:dyDescent="0.25">
      <c r="A57" s="231">
        <v>46</v>
      </c>
      <c r="B57" s="16" t="s">
        <v>38</v>
      </c>
      <c r="C57" s="17" t="s">
        <v>12</v>
      </c>
      <c r="D57" s="144"/>
      <c r="E57" s="436">
        <v>5.0000000000000001E-4</v>
      </c>
      <c r="F57" s="436">
        <v>5.0000000000000001E-4</v>
      </c>
      <c r="G57" s="35"/>
      <c r="H57" s="38"/>
      <c r="I57" s="38"/>
      <c r="J57" s="38">
        <f t="shared" si="1"/>
        <v>0</v>
      </c>
      <c r="K57" s="38">
        <f t="shared" si="10"/>
        <v>0</v>
      </c>
      <c r="L57" s="352">
        <f t="shared" si="2"/>
        <v>1E-3</v>
      </c>
      <c r="M57" s="144"/>
      <c r="N57" s="144"/>
      <c r="O57" s="436">
        <v>5.0000000000000001E-4</v>
      </c>
      <c r="P57" s="436">
        <v>5.9999999999999995E-4</v>
      </c>
      <c r="Q57" s="35"/>
      <c r="R57" s="38"/>
      <c r="S57" s="38"/>
      <c r="T57" s="38">
        <f t="shared" si="3"/>
        <v>1.0999999999999998E-3</v>
      </c>
      <c r="U57" s="38">
        <f t="shared" si="4"/>
        <v>0</v>
      </c>
      <c r="V57" s="166">
        <f t="shared" si="5"/>
        <v>1.0999999999999998E-3</v>
      </c>
      <c r="W57" s="38"/>
      <c r="X57" s="38"/>
      <c r="Y57" s="206">
        <f t="shared" si="6"/>
        <v>0</v>
      </c>
      <c r="Z57" s="167">
        <v>5.0000000000000001E-4</v>
      </c>
      <c r="AA57" s="38"/>
      <c r="AB57" s="38"/>
      <c r="AC57" s="370">
        <f t="shared" si="7"/>
        <v>0</v>
      </c>
      <c r="AD57" s="220">
        <f>0.9/1000</f>
        <v>8.9999999999999998E-4</v>
      </c>
      <c r="AE57" s="160"/>
      <c r="AF57" s="38"/>
      <c r="AG57" s="168">
        <f t="shared" si="8"/>
        <v>8.9999999999999998E-4</v>
      </c>
      <c r="AH57" s="171">
        <f t="shared" si="9"/>
        <v>3.0000000000000001E-3</v>
      </c>
    </row>
    <row r="58" spans="1:34" x14ac:dyDescent="0.25">
      <c r="A58" s="231">
        <v>47</v>
      </c>
      <c r="B58" s="16" t="s">
        <v>14</v>
      </c>
      <c r="C58" s="17" t="s">
        <v>12</v>
      </c>
      <c r="D58" s="144"/>
      <c r="E58" s="144"/>
      <c r="F58" s="144"/>
      <c r="G58" s="35"/>
      <c r="H58" s="38"/>
      <c r="I58" s="38"/>
      <c r="J58" s="38">
        <f t="shared" si="1"/>
        <v>0</v>
      </c>
      <c r="K58" s="38">
        <f t="shared" si="10"/>
        <v>0</v>
      </c>
      <c r="L58" s="352">
        <f t="shared" si="2"/>
        <v>0</v>
      </c>
      <c r="M58" s="144"/>
      <c r="N58" s="144"/>
      <c r="O58" s="144"/>
      <c r="P58" s="144"/>
      <c r="Q58" s="35"/>
      <c r="R58" s="38"/>
      <c r="S58" s="38"/>
      <c r="T58" s="38">
        <f t="shared" si="3"/>
        <v>0</v>
      </c>
      <c r="U58" s="38">
        <f t="shared" si="4"/>
        <v>0</v>
      </c>
      <c r="V58" s="166">
        <f t="shared" si="5"/>
        <v>0</v>
      </c>
      <c r="W58" s="38"/>
      <c r="X58" s="38"/>
      <c r="Y58" s="206">
        <f t="shared" si="6"/>
        <v>0</v>
      </c>
      <c r="Z58" s="38"/>
      <c r="AA58" s="38"/>
      <c r="AB58" s="38"/>
      <c r="AC58" s="370">
        <f t="shared" si="7"/>
        <v>0</v>
      </c>
      <c r="AD58" s="197"/>
      <c r="AE58" s="160"/>
      <c r="AF58" s="38"/>
      <c r="AG58" s="168">
        <f t="shared" si="8"/>
        <v>0</v>
      </c>
      <c r="AH58" s="171">
        <f t="shared" si="9"/>
        <v>0</v>
      </c>
    </row>
    <row r="59" spans="1:34" x14ac:dyDescent="0.25">
      <c r="A59" s="231">
        <v>48</v>
      </c>
      <c r="B59" s="22" t="s">
        <v>191</v>
      </c>
      <c r="C59" s="17" t="s">
        <v>12</v>
      </c>
      <c r="D59" s="144"/>
      <c r="E59" s="144"/>
      <c r="F59" s="144"/>
      <c r="G59" s="35"/>
      <c r="H59" s="38"/>
      <c r="I59" s="38"/>
      <c r="J59" s="38">
        <f t="shared" si="1"/>
        <v>0</v>
      </c>
      <c r="K59" s="38">
        <f t="shared" si="10"/>
        <v>0</v>
      </c>
      <c r="L59" s="352">
        <f t="shared" si="2"/>
        <v>0</v>
      </c>
      <c r="M59" s="144"/>
      <c r="N59" s="144"/>
      <c r="O59" s="144"/>
      <c r="P59" s="144"/>
      <c r="Q59" s="35"/>
      <c r="R59" s="38"/>
      <c r="S59" s="38"/>
      <c r="T59" s="38">
        <f t="shared" si="3"/>
        <v>0</v>
      </c>
      <c r="U59" s="38">
        <f t="shared" si="4"/>
        <v>0</v>
      </c>
      <c r="V59" s="166">
        <f t="shared" si="5"/>
        <v>0</v>
      </c>
      <c r="W59" s="38"/>
      <c r="X59" s="38"/>
      <c r="Y59" s="206">
        <f t="shared" si="6"/>
        <v>0</v>
      </c>
      <c r="Z59" s="38"/>
      <c r="AA59" s="38"/>
      <c r="AB59" s="38"/>
      <c r="AC59" s="370">
        <f t="shared" si="7"/>
        <v>0</v>
      </c>
      <c r="AD59" s="197"/>
      <c r="AE59" s="160"/>
      <c r="AF59" s="38"/>
      <c r="AG59" s="168">
        <f t="shared" si="8"/>
        <v>0</v>
      </c>
      <c r="AH59" s="171">
        <f t="shared" si="9"/>
        <v>0</v>
      </c>
    </row>
    <row r="60" spans="1:34" x14ac:dyDescent="0.25">
      <c r="A60" s="231">
        <v>49</v>
      </c>
      <c r="B60" s="22" t="s">
        <v>192</v>
      </c>
      <c r="C60" s="17" t="s">
        <v>12</v>
      </c>
      <c r="D60" s="144"/>
      <c r="E60" s="144"/>
      <c r="F60" s="144"/>
      <c r="G60" s="35"/>
      <c r="H60" s="38"/>
      <c r="I60" s="38"/>
      <c r="J60" s="38">
        <f t="shared" si="1"/>
        <v>0</v>
      </c>
      <c r="K60" s="38">
        <f t="shared" si="10"/>
        <v>0</v>
      </c>
      <c r="L60" s="352">
        <f t="shared" si="2"/>
        <v>0</v>
      </c>
      <c r="M60" s="144"/>
      <c r="N60" s="144"/>
      <c r="O60" s="144"/>
      <c r="P60" s="144"/>
      <c r="Q60" s="35"/>
      <c r="R60" s="38"/>
      <c r="S60" s="38"/>
      <c r="T60" s="38">
        <f t="shared" si="3"/>
        <v>0</v>
      </c>
      <c r="U60" s="38">
        <f t="shared" si="4"/>
        <v>0</v>
      </c>
      <c r="V60" s="166">
        <f t="shared" si="5"/>
        <v>0</v>
      </c>
      <c r="W60" s="38"/>
      <c r="X60" s="38"/>
      <c r="Y60" s="206">
        <f t="shared" si="6"/>
        <v>0</v>
      </c>
      <c r="Z60" s="38"/>
      <c r="AA60" s="38"/>
      <c r="AB60" s="38"/>
      <c r="AC60" s="370">
        <f t="shared" si="7"/>
        <v>0</v>
      </c>
      <c r="AD60" s="197"/>
      <c r="AE60" s="160"/>
      <c r="AF60" s="38"/>
      <c r="AG60" s="168">
        <f t="shared" si="8"/>
        <v>0</v>
      </c>
      <c r="AH60" s="171">
        <f t="shared" si="9"/>
        <v>0</v>
      </c>
    </row>
    <row r="61" spans="1:34" x14ac:dyDescent="0.25">
      <c r="A61" s="232"/>
      <c r="B61" s="64" t="s">
        <v>51</v>
      </c>
      <c r="C61" s="7"/>
      <c r="D61" s="144"/>
      <c r="E61" s="144"/>
      <c r="F61" s="144"/>
      <c r="G61" s="35"/>
      <c r="H61" s="38"/>
      <c r="I61" s="38"/>
      <c r="J61" s="38">
        <f t="shared" si="1"/>
        <v>0</v>
      </c>
      <c r="K61" s="38">
        <f t="shared" si="10"/>
        <v>0</v>
      </c>
      <c r="L61" s="352">
        <f t="shared" si="2"/>
        <v>0</v>
      </c>
      <c r="M61" s="144"/>
      <c r="N61" s="144"/>
      <c r="O61" s="144"/>
      <c r="P61" s="144"/>
      <c r="Q61" s="35"/>
      <c r="R61" s="38"/>
      <c r="S61" s="38"/>
      <c r="T61" s="38">
        <f t="shared" si="3"/>
        <v>0</v>
      </c>
      <c r="U61" s="38">
        <f t="shared" si="4"/>
        <v>0</v>
      </c>
      <c r="V61" s="166">
        <f t="shared" si="5"/>
        <v>0</v>
      </c>
      <c r="W61" s="38"/>
      <c r="X61" s="38"/>
      <c r="Y61" s="206">
        <f t="shared" si="6"/>
        <v>0</v>
      </c>
      <c r="Z61" s="38"/>
      <c r="AA61" s="38"/>
      <c r="AB61" s="38"/>
      <c r="AC61" s="370">
        <f t="shared" si="7"/>
        <v>0</v>
      </c>
      <c r="AD61" s="197"/>
      <c r="AE61" s="160"/>
      <c r="AF61" s="38"/>
      <c r="AG61" s="168">
        <f t="shared" si="8"/>
        <v>0</v>
      </c>
      <c r="AH61" s="171">
        <f t="shared" si="9"/>
        <v>0</v>
      </c>
    </row>
    <row r="62" spans="1:34" x14ac:dyDescent="0.25">
      <c r="A62" s="237">
        <v>50</v>
      </c>
      <c r="B62" s="19" t="s">
        <v>52</v>
      </c>
      <c r="C62" s="20" t="s">
        <v>12</v>
      </c>
      <c r="D62" s="144"/>
      <c r="E62" s="144"/>
      <c r="F62" s="144"/>
      <c r="G62" s="35"/>
      <c r="H62" s="38"/>
      <c r="I62" s="38"/>
      <c r="J62" s="38">
        <f t="shared" si="1"/>
        <v>0</v>
      </c>
      <c r="K62" s="38">
        <f t="shared" si="10"/>
        <v>0</v>
      </c>
      <c r="L62" s="352">
        <f t="shared" si="2"/>
        <v>0</v>
      </c>
      <c r="M62" s="144"/>
      <c r="N62" s="144"/>
      <c r="O62" s="144"/>
      <c r="P62" s="144"/>
      <c r="Q62" s="35"/>
      <c r="R62" s="38"/>
      <c r="S62" s="38"/>
      <c r="T62" s="38">
        <f t="shared" si="3"/>
        <v>0</v>
      </c>
      <c r="U62" s="38">
        <f t="shared" si="4"/>
        <v>0</v>
      </c>
      <c r="V62" s="166">
        <f t="shared" si="5"/>
        <v>0</v>
      </c>
      <c r="W62" s="38"/>
      <c r="X62" s="38"/>
      <c r="Y62" s="206">
        <f t="shared" si="6"/>
        <v>0</v>
      </c>
      <c r="Z62" s="38"/>
      <c r="AA62" s="38"/>
      <c r="AB62" s="38"/>
      <c r="AC62" s="370">
        <f t="shared" si="7"/>
        <v>0</v>
      </c>
      <c r="AD62" s="197"/>
      <c r="AE62" s="160"/>
      <c r="AF62" s="38"/>
      <c r="AG62" s="168">
        <f t="shared" si="8"/>
        <v>0</v>
      </c>
      <c r="AH62" s="171">
        <f t="shared" si="9"/>
        <v>0</v>
      </c>
    </row>
    <row r="63" spans="1:34" x14ac:dyDescent="0.25">
      <c r="A63" s="237">
        <v>51</v>
      </c>
      <c r="B63" s="19" t="s">
        <v>193</v>
      </c>
      <c r="C63" s="20" t="s">
        <v>12</v>
      </c>
      <c r="D63" s="144"/>
      <c r="E63" s="144"/>
      <c r="F63" s="144"/>
      <c r="G63" s="35"/>
      <c r="H63" s="38"/>
      <c r="I63" s="38"/>
      <c r="J63" s="38">
        <f t="shared" si="1"/>
        <v>0</v>
      </c>
      <c r="K63" s="38">
        <f t="shared" si="10"/>
        <v>0</v>
      </c>
      <c r="L63" s="352">
        <f t="shared" si="2"/>
        <v>0</v>
      </c>
      <c r="M63" s="144"/>
      <c r="N63" s="144"/>
      <c r="O63" s="144"/>
      <c r="P63" s="144"/>
      <c r="Q63" s="35"/>
      <c r="R63" s="38"/>
      <c r="S63" s="38"/>
      <c r="T63" s="38">
        <f t="shared" si="3"/>
        <v>0</v>
      </c>
      <c r="U63" s="38">
        <f t="shared" si="4"/>
        <v>0</v>
      </c>
      <c r="V63" s="166">
        <f t="shared" si="5"/>
        <v>0</v>
      </c>
      <c r="W63" s="38"/>
      <c r="X63" s="38"/>
      <c r="Y63" s="206">
        <f t="shared" si="6"/>
        <v>0</v>
      </c>
      <c r="Z63" s="38"/>
      <c r="AA63" s="38"/>
      <c r="AB63" s="38"/>
      <c r="AC63" s="370">
        <f t="shared" si="7"/>
        <v>0</v>
      </c>
      <c r="AD63" s="197"/>
      <c r="AE63" s="160"/>
      <c r="AF63" s="38"/>
      <c r="AG63" s="168">
        <f t="shared" si="8"/>
        <v>0</v>
      </c>
      <c r="AH63" s="171">
        <f t="shared" si="9"/>
        <v>0</v>
      </c>
    </row>
    <row r="64" spans="1:34" x14ac:dyDescent="0.25">
      <c r="A64" s="237">
        <v>52</v>
      </c>
      <c r="B64" s="19" t="s">
        <v>102</v>
      </c>
      <c r="C64" s="20" t="s">
        <v>12</v>
      </c>
      <c r="D64" s="144"/>
      <c r="E64" s="144"/>
      <c r="F64" s="144"/>
      <c r="G64" s="35"/>
      <c r="H64" s="38"/>
      <c r="I64" s="38"/>
      <c r="J64" s="38">
        <f t="shared" si="1"/>
        <v>0</v>
      </c>
      <c r="K64" s="38">
        <f t="shared" si="10"/>
        <v>0</v>
      </c>
      <c r="L64" s="352">
        <f t="shared" si="2"/>
        <v>0</v>
      </c>
      <c r="M64" s="144"/>
      <c r="N64" s="144"/>
      <c r="O64" s="144"/>
      <c r="P64" s="144"/>
      <c r="Q64" s="35"/>
      <c r="R64" s="38"/>
      <c r="S64" s="38"/>
      <c r="T64" s="38">
        <f t="shared" si="3"/>
        <v>0</v>
      </c>
      <c r="U64" s="38">
        <f t="shared" si="4"/>
        <v>0</v>
      </c>
      <c r="V64" s="166">
        <f t="shared" si="5"/>
        <v>0</v>
      </c>
      <c r="W64" s="38"/>
      <c r="X64" s="38"/>
      <c r="Y64" s="206">
        <f t="shared" si="6"/>
        <v>0</v>
      </c>
      <c r="Z64" s="38"/>
      <c r="AA64" s="38"/>
      <c r="AB64" s="38"/>
      <c r="AC64" s="370">
        <f t="shared" si="7"/>
        <v>0</v>
      </c>
      <c r="AD64" s="197"/>
      <c r="AE64" s="160"/>
      <c r="AF64" s="38"/>
      <c r="AG64" s="168">
        <f t="shared" si="8"/>
        <v>0</v>
      </c>
      <c r="AH64" s="171">
        <f t="shared" si="9"/>
        <v>0</v>
      </c>
    </row>
    <row r="65" spans="1:34" x14ac:dyDescent="0.25">
      <c r="A65" s="237">
        <v>53</v>
      </c>
      <c r="B65" s="19" t="s">
        <v>215</v>
      </c>
      <c r="C65" s="20" t="s">
        <v>12</v>
      </c>
      <c r="D65" s="144"/>
      <c r="E65" s="144"/>
      <c r="F65" s="144"/>
      <c r="G65" s="35"/>
      <c r="H65" s="38"/>
      <c r="I65" s="38"/>
      <c r="J65" s="38">
        <f t="shared" si="1"/>
        <v>0</v>
      </c>
      <c r="K65" s="38">
        <f t="shared" si="10"/>
        <v>0</v>
      </c>
      <c r="L65" s="352">
        <f t="shared" si="2"/>
        <v>0</v>
      </c>
      <c r="M65" s="144"/>
      <c r="N65" s="144"/>
      <c r="O65" s="144"/>
      <c r="P65" s="144"/>
      <c r="Q65" s="35"/>
      <c r="R65" s="38"/>
      <c r="S65" s="38"/>
      <c r="T65" s="38">
        <f t="shared" si="3"/>
        <v>0</v>
      </c>
      <c r="U65" s="38">
        <f t="shared" si="4"/>
        <v>0</v>
      </c>
      <c r="V65" s="166">
        <f t="shared" si="5"/>
        <v>0</v>
      </c>
      <c r="W65" s="38"/>
      <c r="X65" s="38"/>
      <c r="Y65" s="206">
        <f t="shared" si="6"/>
        <v>0</v>
      </c>
      <c r="Z65" s="38"/>
      <c r="AA65" s="38"/>
      <c r="AB65" s="38"/>
      <c r="AC65" s="370">
        <f t="shared" si="7"/>
        <v>0</v>
      </c>
      <c r="AD65" s="197"/>
      <c r="AE65" s="160"/>
      <c r="AF65" s="38"/>
      <c r="AG65" s="168">
        <f t="shared" si="8"/>
        <v>0</v>
      </c>
      <c r="AH65" s="171">
        <f t="shared" si="9"/>
        <v>0</v>
      </c>
    </row>
    <row r="66" spans="1:34" x14ac:dyDescent="0.25">
      <c r="A66" s="237">
        <v>54</v>
      </c>
      <c r="B66" s="16" t="s">
        <v>92</v>
      </c>
      <c r="C66" s="25" t="s">
        <v>12</v>
      </c>
      <c r="D66" s="144"/>
      <c r="E66" s="144"/>
      <c r="F66" s="144"/>
      <c r="G66" s="35"/>
      <c r="H66" s="38"/>
      <c r="I66" s="38"/>
      <c r="J66" s="38">
        <f t="shared" si="1"/>
        <v>0</v>
      </c>
      <c r="K66" s="38">
        <f t="shared" si="10"/>
        <v>0</v>
      </c>
      <c r="L66" s="352">
        <f t="shared" si="2"/>
        <v>0</v>
      </c>
      <c r="M66" s="144"/>
      <c r="N66" s="144"/>
      <c r="O66" s="144"/>
      <c r="P66" s="144"/>
      <c r="Q66" s="35"/>
      <c r="R66" s="38"/>
      <c r="S66" s="38"/>
      <c r="T66" s="38">
        <f t="shared" si="3"/>
        <v>0</v>
      </c>
      <c r="U66" s="38">
        <f t="shared" si="4"/>
        <v>0</v>
      </c>
      <c r="V66" s="166">
        <f t="shared" si="5"/>
        <v>0</v>
      </c>
      <c r="W66" s="38"/>
      <c r="X66" s="38"/>
      <c r="Y66" s="206">
        <f t="shared" si="6"/>
        <v>0</v>
      </c>
      <c r="Z66" s="38"/>
      <c r="AA66" s="38"/>
      <c r="AB66" s="38"/>
      <c r="AC66" s="370">
        <f t="shared" si="7"/>
        <v>0</v>
      </c>
      <c r="AD66" s="197"/>
      <c r="AE66" s="160"/>
      <c r="AF66" s="38"/>
      <c r="AG66" s="168">
        <f t="shared" si="8"/>
        <v>0</v>
      </c>
      <c r="AH66" s="171">
        <f t="shared" si="9"/>
        <v>0</v>
      </c>
    </row>
    <row r="67" spans="1:34" x14ac:dyDescent="0.25">
      <c r="A67" s="237">
        <v>55</v>
      </c>
      <c r="B67" s="47" t="s">
        <v>121</v>
      </c>
      <c r="C67" s="25" t="s">
        <v>12</v>
      </c>
      <c r="D67" s="144"/>
      <c r="E67" s="144"/>
      <c r="F67" s="144"/>
      <c r="G67" s="35"/>
      <c r="H67" s="38"/>
      <c r="I67" s="38"/>
      <c r="J67" s="38">
        <f t="shared" si="1"/>
        <v>0</v>
      </c>
      <c r="K67" s="38">
        <f t="shared" si="10"/>
        <v>0</v>
      </c>
      <c r="L67" s="352">
        <f t="shared" si="2"/>
        <v>0</v>
      </c>
      <c r="M67" s="144"/>
      <c r="N67" s="144"/>
      <c r="O67" s="144"/>
      <c r="P67" s="144"/>
      <c r="Q67" s="35"/>
      <c r="R67" s="38"/>
      <c r="S67" s="38"/>
      <c r="T67" s="38">
        <f t="shared" si="3"/>
        <v>0</v>
      </c>
      <c r="U67" s="38">
        <f t="shared" si="4"/>
        <v>0</v>
      </c>
      <c r="V67" s="166">
        <f t="shared" si="5"/>
        <v>0</v>
      </c>
      <c r="W67" s="38"/>
      <c r="X67" s="38"/>
      <c r="Y67" s="206">
        <f t="shared" si="6"/>
        <v>0</v>
      </c>
      <c r="Z67" s="38"/>
      <c r="AA67" s="38"/>
      <c r="AB67" s="38"/>
      <c r="AC67" s="370">
        <f t="shared" si="7"/>
        <v>0</v>
      </c>
      <c r="AD67" s="197"/>
      <c r="AE67" s="160"/>
      <c r="AF67" s="38"/>
      <c r="AG67" s="168">
        <f t="shared" si="8"/>
        <v>0</v>
      </c>
      <c r="AH67" s="171">
        <f t="shared" si="9"/>
        <v>0</v>
      </c>
    </row>
    <row r="68" spans="1:34" x14ac:dyDescent="0.25">
      <c r="A68" s="237">
        <v>56</v>
      </c>
      <c r="B68" s="19" t="s">
        <v>53</v>
      </c>
      <c r="C68" s="20" t="s">
        <v>12</v>
      </c>
      <c r="D68" s="144"/>
      <c r="E68" s="144"/>
      <c r="F68" s="144"/>
      <c r="G68" s="35"/>
      <c r="H68" s="38"/>
      <c r="I68" s="38"/>
      <c r="J68" s="38">
        <f t="shared" si="1"/>
        <v>0</v>
      </c>
      <c r="K68" s="38">
        <f t="shared" si="10"/>
        <v>0</v>
      </c>
      <c r="L68" s="352">
        <f t="shared" si="2"/>
        <v>0</v>
      </c>
      <c r="M68" s="144"/>
      <c r="N68" s="144"/>
      <c r="O68" s="144"/>
      <c r="P68" s="144"/>
      <c r="Q68" s="35"/>
      <c r="R68" s="38"/>
      <c r="S68" s="38"/>
      <c r="T68" s="38">
        <f t="shared" si="3"/>
        <v>0</v>
      </c>
      <c r="U68" s="38">
        <f t="shared" si="4"/>
        <v>0</v>
      </c>
      <c r="V68" s="166">
        <f t="shared" si="5"/>
        <v>0</v>
      </c>
      <c r="W68" s="38"/>
      <c r="X68" s="38"/>
      <c r="Y68" s="206">
        <f t="shared" si="6"/>
        <v>0</v>
      </c>
      <c r="Z68" s="38"/>
      <c r="AA68" s="38"/>
      <c r="AB68" s="38"/>
      <c r="AC68" s="370">
        <f t="shared" si="7"/>
        <v>0</v>
      </c>
      <c r="AD68" s="197"/>
      <c r="AE68" s="160"/>
      <c r="AF68" s="38"/>
      <c r="AG68" s="168">
        <f t="shared" si="8"/>
        <v>0</v>
      </c>
      <c r="AH68" s="171">
        <f t="shared" si="9"/>
        <v>0</v>
      </c>
    </row>
    <row r="69" spans="1:34" x14ac:dyDescent="0.25">
      <c r="A69" s="237">
        <v>57</v>
      </c>
      <c r="B69" s="16" t="s">
        <v>54</v>
      </c>
      <c r="C69" s="17" t="s">
        <v>12</v>
      </c>
      <c r="D69" s="144"/>
      <c r="E69" s="144"/>
      <c r="F69" s="144"/>
      <c r="G69" s="35"/>
      <c r="H69" s="38"/>
      <c r="I69" s="38"/>
      <c r="J69" s="38">
        <f t="shared" si="1"/>
        <v>0</v>
      </c>
      <c r="K69" s="38">
        <f t="shared" si="10"/>
        <v>0</v>
      </c>
      <c r="L69" s="352">
        <f t="shared" si="2"/>
        <v>0</v>
      </c>
      <c r="M69" s="144"/>
      <c r="N69" s="144"/>
      <c r="O69" s="144"/>
      <c r="P69" s="144"/>
      <c r="Q69" s="35"/>
      <c r="R69" s="38"/>
      <c r="S69" s="38"/>
      <c r="T69" s="38">
        <f t="shared" si="3"/>
        <v>0</v>
      </c>
      <c r="U69" s="38">
        <f t="shared" si="4"/>
        <v>0</v>
      </c>
      <c r="V69" s="166">
        <f t="shared" si="5"/>
        <v>0</v>
      </c>
      <c r="W69" s="38"/>
      <c r="X69" s="38"/>
      <c r="Y69" s="206">
        <f t="shared" si="6"/>
        <v>0</v>
      </c>
      <c r="Z69" s="38"/>
      <c r="AA69" s="38"/>
      <c r="AB69" s="38"/>
      <c r="AC69" s="370">
        <f t="shared" si="7"/>
        <v>0</v>
      </c>
      <c r="AD69" s="197"/>
      <c r="AE69" s="160"/>
      <c r="AF69" s="38"/>
      <c r="AG69" s="168">
        <f t="shared" si="8"/>
        <v>0</v>
      </c>
      <c r="AH69" s="171">
        <f t="shared" si="9"/>
        <v>0</v>
      </c>
    </row>
    <row r="70" spans="1:34" x14ac:dyDescent="0.25">
      <c r="A70" s="237">
        <v>58</v>
      </c>
      <c r="B70" s="16" t="s">
        <v>55</v>
      </c>
      <c r="C70" s="17" t="s">
        <v>12</v>
      </c>
      <c r="D70" s="144"/>
      <c r="E70" s="144"/>
      <c r="F70" s="144"/>
      <c r="G70" s="35"/>
      <c r="H70" s="38"/>
      <c r="I70" s="38"/>
      <c r="J70" s="38">
        <f t="shared" si="1"/>
        <v>0</v>
      </c>
      <c r="K70" s="38">
        <f t="shared" si="10"/>
        <v>0</v>
      </c>
      <c r="L70" s="352">
        <f t="shared" si="2"/>
        <v>0</v>
      </c>
      <c r="M70" s="144"/>
      <c r="N70" s="144"/>
      <c r="O70" s="144"/>
      <c r="P70" s="144"/>
      <c r="Q70" s="35"/>
      <c r="R70" s="38"/>
      <c r="S70" s="38"/>
      <c r="T70" s="38">
        <f t="shared" si="3"/>
        <v>0</v>
      </c>
      <c r="U70" s="38">
        <f t="shared" si="4"/>
        <v>0</v>
      </c>
      <c r="V70" s="166">
        <f t="shared" si="5"/>
        <v>0</v>
      </c>
      <c r="W70" s="38"/>
      <c r="X70" s="38"/>
      <c r="Y70" s="206">
        <f t="shared" si="6"/>
        <v>0</v>
      </c>
      <c r="Z70" s="38"/>
      <c r="AA70" s="38"/>
      <c r="AB70" s="38"/>
      <c r="AC70" s="370">
        <f t="shared" si="7"/>
        <v>0</v>
      </c>
      <c r="AD70" s="197"/>
      <c r="AE70" s="160"/>
      <c r="AF70" s="38"/>
      <c r="AG70" s="168">
        <f t="shared" si="8"/>
        <v>0</v>
      </c>
      <c r="AH70" s="171">
        <f t="shared" si="9"/>
        <v>0</v>
      </c>
    </row>
    <row r="71" spans="1:34" x14ac:dyDescent="0.25">
      <c r="A71" s="237">
        <v>59</v>
      </c>
      <c r="B71" s="16" t="s">
        <v>56</v>
      </c>
      <c r="C71" s="17" t="s">
        <v>12</v>
      </c>
      <c r="D71" s="144"/>
      <c r="E71" s="436">
        <v>3.0000000000000001E-3</v>
      </c>
      <c r="F71" s="144"/>
      <c r="G71" s="35"/>
      <c r="H71" s="38"/>
      <c r="I71" s="38"/>
      <c r="J71" s="38">
        <f t="shared" si="1"/>
        <v>0</v>
      </c>
      <c r="K71" s="38">
        <f t="shared" ref="K71:K102" si="11">(I71+D71+H71+G71+F71)*$K$5</f>
        <v>0</v>
      </c>
      <c r="L71" s="352">
        <f t="shared" si="2"/>
        <v>3.0000000000000001E-3</v>
      </c>
      <c r="M71" s="144"/>
      <c r="N71" s="144"/>
      <c r="O71" s="436">
        <v>3.0000000000000001E-3</v>
      </c>
      <c r="P71" s="144"/>
      <c r="Q71" s="35"/>
      <c r="R71" s="38"/>
      <c r="S71" s="38"/>
      <c r="T71" s="38">
        <f t="shared" si="3"/>
        <v>3.0000000000000001E-3</v>
      </c>
      <c r="U71" s="38">
        <f t="shared" si="4"/>
        <v>0</v>
      </c>
      <c r="V71" s="166">
        <f t="shared" si="5"/>
        <v>3.0000000000000001E-3</v>
      </c>
      <c r="W71" s="38"/>
      <c r="X71" s="38"/>
      <c r="Y71" s="206">
        <f t="shared" si="6"/>
        <v>0</v>
      </c>
      <c r="Z71" s="38"/>
      <c r="AA71" s="38"/>
      <c r="AB71" s="38"/>
      <c r="AC71" s="370">
        <f t="shared" si="7"/>
        <v>0</v>
      </c>
      <c r="AD71" s="197"/>
      <c r="AE71" s="160"/>
      <c r="AF71" s="38"/>
      <c r="AG71" s="168">
        <f t="shared" si="8"/>
        <v>0</v>
      </c>
      <c r="AH71" s="171">
        <f t="shared" si="9"/>
        <v>6.0000000000000001E-3</v>
      </c>
    </row>
    <row r="72" spans="1:34" x14ac:dyDescent="0.25">
      <c r="A72" s="237">
        <v>60</v>
      </c>
      <c r="B72" s="47" t="s">
        <v>109</v>
      </c>
      <c r="C72" s="55" t="s">
        <v>12</v>
      </c>
      <c r="D72" s="144"/>
      <c r="E72" s="144"/>
      <c r="F72" s="144"/>
      <c r="G72" s="35"/>
      <c r="H72" s="38"/>
      <c r="I72" s="38"/>
      <c r="J72" s="38">
        <f t="shared" ref="J72:J135" si="12">(D72+E72+G72+H72+I72+F72)*$J$5</f>
        <v>0</v>
      </c>
      <c r="K72" s="38">
        <f t="shared" si="11"/>
        <v>0</v>
      </c>
      <c r="L72" s="352">
        <f t="shared" ref="L72:L135" si="13">(I72+G72+F72+E72+D72)*$L$5</f>
        <v>0</v>
      </c>
      <c r="M72" s="144"/>
      <c r="N72" s="144"/>
      <c r="O72" s="144"/>
      <c r="P72" s="144"/>
      <c r="Q72" s="35"/>
      <c r="R72" s="38"/>
      <c r="S72" s="38"/>
      <c r="T72" s="38">
        <f t="shared" ref="T72:T135" si="14">(M72+N72+O72+P72+Q72+R72)*$T$5</f>
        <v>0</v>
      </c>
      <c r="U72" s="38">
        <f t="shared" ref="U72:U135" si="15">(S72+M72+Q72+P72+O72)*$U$5</f>
        <v>0</v>
      </c>
      <c r="V72" s="166">
        <f t="shared" ref="V72:V135" si="16">T72+U72</f>
        <v>0</v>
      </c>
      <c r="W72" s="38"/>
      <c r="X72" s="38"/>
      <c r="Y72" s="206">
        <f t="shared" ref="Y72:Y135" si="17">(X72+W72)*$Y$5</f>
        <v>0</v>
      </c>
      <c r="Z72" s="38"/>
      <c r="AA72" s="38"/>
      <c r="AB72" s="38"/>
      <c r="AC72" s="370">
        <f t="shared" ref="AC72:AC135" si="18">(AB72+AA72+Z72)*$AC$5</f>
        <v>0</v>
      </c>
      <c r="AD72" s="197"/>
      <c r="AE72" s="160"/>
      <c r="AF72" s="38"/>
      <c r="AG72" s="168">
        <f t="shared" ref="AG72:AG135" si="19">(AD72+AE72+AF72)*$AG$5</f>
        <v>0</v>
      </c>
      <c r="AH72" s="171">
        <f t="shared" ref="AH72:AH135" si="20">L72+V72+Y72+AC72+AG72</f>
        <v>0</v>
      </c>
    </row>
    <row r="73" spans="1:34" x14ac:dyDescent="0.25">
      <c r="A73" s="231"/>
      <c r="B73" s="269" t="s">
        <v>198</v>
      </c>
      <c r="C73" s="7"/>
      <c r="D73" s="144"/>
      <c r="E73" s="144"/>
      <c r="F73" s="144"/>
      <c r="G73" s="35"/>
      <c r="H73" s="38"/>
      <c r="I73" s="38"/>
      <c r="J73" s="38">
        <f t="shared" si="12"/>
        <v>0</v>
      </c>
      <c r="K73" s="38">
        <f t="shared" si="11"/>
        <v>0</v>
      </c>
      <c r="L73" s="352">
        <f t="shared" si="13"/>
        <v>0</v>
      </c>
      <c r="M73" s="144"/>
      <c r="N73" s="144"/>
      <c r="O73" s="144"/>
      <c r="P73" s="144"/>
      <c r="Q73" s="35"/>
      <c r="R73" s="38"/>
      <c r="S73" s="38"/>
      <c r="T73" s="38">
        <f t="shared" si="14"/>
        <v>0</v>
      </c>
      <c r="U73" s="38">
        <f t="shared" si="15"/>
        <v>0</v>
      </c>
      <c r="V73" s="166">
        <f t="shared" si="16"/>
        <v>0</v>
      </c>
      <c r="W73" s="38"/>
      <c r="X73" s="38"/>
      <c r="Y73" s="206">
        <f t="shared" si="17"/>
        <v>0</v>
      </c>
      <c r="Z73" s="38"/>
      <c r="AA73" s="38"/>
      <c r="AB73" s="38"/>
      <c r="AC73" s="370">
        <f t="shared" si="18"/>
        <v>0</v>
      </c>
      <c r="AD73" s="197"/>
      <c r="AE73" s="160"/>
      <c r="AF73" s="38"/>
      <c r="AG73" s="168">
        <f t="shared" si="19"/>
        <v>0</v>
      </c>
      <c r="AH73" s="171">
        <f t="shared" si="20"/>
        <v>0</v>
      </c>
    </row>
    <row r="74" spans="1:34" x14ac:dyDescent="0.25">
      <c r="A74" s="231">
        <v>61</v>
      </c>
      <c r="B74" s="16" t="s">
        <v>57</v>
      </c>
      <c r="C74" s="17" t="s">
        <v>12</v>
      </c>
      <c r="D74" s="144"/>
      <c r="E74" s="144"/>
      <c r="F74" s="144"/>
      <c r="G74" s="35">
        <v>5.0000000000000001E-4</v>
      </c>
      <c r="H74" s="38"/>
      <c r="I74" s="38"/>
      <c r="J74" s="38">
        <f t="shared" si="12"/>
        <v>0</v>
      </c>
      <c r="K74" s="38">
        <f t="shared" si="11"/>
        <v>0</v>
      </c>
      <c r="L74" s="352">
        <f t="shared" si="13"/>
        <v>5.0000000000000001E-4</v>
      </c>
      <c r="M74" s="144"/>
      <c r="N74" s="144"/>
      <c r="O74" s="144"/>
      <c r="P74" s="144"/>
      <c r="Q74" s="35">
        <v>5.0000000000000001E-4</v>
      </c>
      <c r="R74" s="38"/>
      <c r="S74" s="38"/>
      <c r="T74" s="38">
        <f t="shared" si="14"/>
        <v>5.0000000000000001E-4</v>
      </c>
      <c r="U74" s="38">
        <f t="shared" si="15"/>
        <v>0</v>
      </c>
      <c r="V74" s="166">
        <f t="shared" si="16"/>
        <v>5.0000000000000001E-4</v>
      </c>
      <c r="W74" s="38"/>
      <c r="X74" s="206">
        <v>5.0000000000000001E-4</v>
      </c>
      <c r="Y74" s="206">
        <f t="shared" si="17"/>
        <v>5.0000000000000001E-4</v>
      </c>
      <c r="Z74" s="38"/>
      <c r="AA74" s="38"/>
      <c r="AB74" s="38"/>
      <c r="AC74" s="370">
        <f t="shared" si="18"/>
        <v>0</v>
      </c>
      <c r="AD74" s="197"/>
      <c r="AE74" s="160"/>
      <c r="AF74" s="38"/>
      <c r="AG74" s="168">
        <f t="shared" si="19"/>
        <v>0</v>
      </c>
      <c r="AH74" s="171">
        <f t="shared" si="20"/>
        <v>1.5E-3</v>
      </c>
    </row>
    <row r="75" spans="1:34" x14ac:dyDescent="0.25">
      <c r="A75" s="231">
        <v>62</v>
      </c>
      <c r="B75" s="16" t="s">
        <v>58</v>
      </c>
      <c r="C75" s="17" t="s">
        <v>12</v>
      </c>
      <c r="D75" s="144"/>
      <c r="E75" s="144"/>
      <c r="F75" s="144"/>
      <c r="G75" s="35"/>
      <c r="H75" s="38"/>
      <c r="I75" s="38"/>
      <c r="J75" s="38">
        <f t="shared" si="12"/>
        <v>0</v>
      </c>
      <c r="K75" s="38">
        <f t="shared" si="11"/>
        <v>0</v>
      </c>
      <c r="L75" s="352">
        <f t="shared" si="13"/>
        <v>0</v>
      </c>
      <c r="M75" s="144"/>
      <c r="N75" s="144"/>
      <c r="O75" s="144"/>
      <c r="P75" s="144"/>
      <c r="Q75" s="35"/>
      <c r="R75" s="38"/>
      <c r="S75" s="38"/>
      <c r="T75" s="38">
        <f t="shared" si="14"/>
        <v>0</v>
      </c>
      <c r="U75" s="38">
        <f t="shared" si="15"/>
        <v>0</v>
      </c>
      <c r="V75" s="166">
        <f t="shared" si="16"/>
        <v>0</v>
      </c>
      <c r="W75" s="38"/>
      <c r="X75" s="38"/>
      <c r="Y75" s="206">
        <f t="shared" si="17"/>
        <v>0</v>
      </c>
      <c r="Z75" s="38"/>
      <c r="AA75" s="38"/>
      <c r="AB75" s="38"/>
      <c r="AC75" s="370">
        <f t="shared" si="18"/>
        <v>0</v>
      </c>
      <c r="AD75" s="197"/>
      <c r="AE75" s="160"/>
      <c r="AF75" s="38"/>
      <c r="AG75" s="168">
        <f t="shared" si="19"/>
        <v>0</v>
      </c>
      <c r="AH75" s="171">
        <f t="shared" si="20"/>
        <v>0</v>
      </c>
    </row>
    <row r="76" spans="1:34" x14ac:dyDescent="0.25">
      <c r="A76" s="231">
        <v>63</v>
      </c>
      <c r="B76" s="16" t="s">
        <v>59</v>
      </c>
      <c r="C76" s="17" t="s">
        <v>12</v>
      </c>
      <c r="D76" s="144"/>
      <c r="E76" s="144"/>
      <c r="F76" s="144"/>
      <c r="G76" s="35"/>
      <c r="H76" s="38"/>
      <c r="I76" s="38"/>
      <c r="J76" s="38">
        <f t="shared" si="12"/>
        <v>0</v>
      </c>
      <c r="K76" s="38">
        <f t="shared" si="11"/>
        <v>0</v>
      </c>
      <c r="L76" s="352">
        <f t="shared" si="13"/>
        <v>0</v>
      </c>
      <c r="M76" s="144"/>
      <c r="N76" s="144"/>
      <c r="O76" s="144"/>
      <c r="P76" s="144"/>
      <c r="Q76" s="35"/>
      <c r="R76" s="38"/>
      <c r="S76" s="38"/>
      <c r="T76" s="38">
        <f t="shared" si="14"/>
        <v>0</v>
      </c>
      <c r="U76" s="38">
        <f t="shared" si="15"/>
        <v>0</v>
      </c>
      <c r="V76" s="166">
        <f t="shared" si="16"/>
        <v>0</v>
      </c>
      <c r="W76" s="38"/>
      <c r="X76" s="38"/>
      <c r="Y76" s="206">
        <f t="shared" si="17"/>
        <v>0</v>
      </c>
      <c r="Z76" s="38"/>
      <c r="AA76" s="38"/>
      <c r="AB76" s="38"/>
      <c r="AC76" s="370">
        <f t="shared" si="18"/>
        <v>0</v>
      </c>
      <c r="AD76" s="197"/>
      <c r="AE76" s="160"/>
      <c r="AF76" s="38"/>
      <c r="AG76" s="168">
        <f t="shared" si="19"/>
        <v>0</v>
      </c>
      <c r="AH76" s="171">
        <f t="shared" si="20"/>
        <v>0</v>
      </c>
    </row>
    <row r="77" spans="1:34" x14ac:dyDescent="0.25">
      <c r="A77" s="231">
        <v>64</v>
      </c>
      <c r="B77" s="16" t="s">
        <v>60</v>
      </c>
      <c r="C77" s="17" t="s">
        <v>12</v>
      </c>
      <c r="D77" s="144"/>
      <c r="E77" s="144"/>
      <c r="F77" s="144"/>
      <c r="G77" s="35"/>
      <c r="H77" s="38"/>
      <c r="I77" s="38"/>
      <c r="J77" s="38">
        <f t="shared" si="12"/>
        <v>0</v>
      </c>
      <c r="K77" s="38">
        <f t="shared" si="11"/>
        <v>0</v>
      </c>
      <c r="L77" s="352">
        <f t="shared" si="13"/>
        <v>0</v>
      </c>
      <c r="M77" s="144"/>
      <c r="N77" s="144"/>
      <c r="O77" s="144"/>
      <c r="P77" s="144"/>
      <c r="Q77" s="35"/>
      <c r="R77" s="38"/>
      <c r="S77" s="38"/>
      <c r="T77" s="38">
        <f t="shared" si="14"/>
        <v>0</v>
      </c>
      <c r="U77" s="38">
        <f t="shared" si="15"/>
        <v>0</v>
      </c>
      <c r="V77" s="166">
        <f t="shared" si="16"/>
        <v>0</v>
      </c>
      <c r="W77" s="38"/>
      <c r="X77" s="38"/>
      <c r="Y77" s="206">
        <f t="shared" si="17"/>
        <v>0</v>
      </c>
      <c r="Z77" s="38"/>
      <c r="AA77" s="38"/>
      <c r="AB77" s="38"/>
      <c r="AC77" s="370">
        <f t="shared" si="18"/>
        <v>0</v>
      </c>
      <c r="AD77" s="197"/>
      <c r="AE77" s="160"/>
      <c r="AF77" s="38"/>
      <c r="AG77" s="168">
        <f t="shared" si="19"/>
        <v>0</v>
      </c>
      <c r="AH77" s="171">
        <f t="shared" si="20"/>
        <v>0</v>
      </c>
    </row>
    <row r="78" spans="1:34" x14ac:dyDescent="0.25">
      <c r="A78" s="231">
        <v>65</v>
      </c>
      <c r="B78" s="16" t="s">
        <v>195</v>
      </c>
      <c r="C78" s="17" t="s">
        <v>12</v>
      </c>
      <c r="D78" s="144"/>
      <c r="E78" s="144"/>
      <c r="F78" s="144"/>
      <c r="G78" s="35"/>
      <c r="H78" s="38"/>
      <c r="I78" s="38"/>
      <c r="J78" s="38">
        <f t="shared" si="12"/>
        <v>0</v>
      </c>
      <c r="K78" s="38">
        <f t="shared" si="11"/>
        <v>0</v>
      </c>
      <c r="L78" s="352">
        <f t="shared" si="13"/>
        <v>0</v>
      </c>
      <c r="M78" s="144"/>
      <c r="N78" s="144"/>
      <c r="O78" s="144"/>
      <c r="P78" s="144"/>
      <c r="Q78" s="35"/>
      <c r="R78" s="38"/>
      <c r="S78" s="38"/>
      <c r="T78" s="38">
        <f t="shared" si="14"/>
        <v>0</v>
      </c>
      <c r="U78" s="38">
        <f t="shared" si="15"/>
        <v>0</v>
      </c>
      <c r="V78" s="166">
        <f t="shared" si="16"/>
        <v>0</v>
      </c>
      <c r="W78" s="38"/>
      <c r="X78" s="38"/>
      <c r="Y78" s="206">
        <f t="shared" si="17"/>
        <v>0</v>
      </c>
      <c r="Z78" s="38"/>
      <c r="AA78" s="38"/>
      <c r="AB78" s="38"/>
      <c r="AC78" s="370">
        <f t="shared" si="18"/>
        <v>0</v>
      </c>
      <c r="AD78" s="197"/>
      <c r="AE78" s="160"/>
      <c r="AF78" s="38"/>
      <c r="AG78" s="168">
        <f t="shared" si="19"/>
        <v>0</v>
      </c>
      <c r="AH78" s="171">
        <f t="shared" si="20"/>
        <v>0</v>
      </c>
    </row>
    <row r="79" spans="1:34" x14ac:dyDescent="0.25">
      <c r="A79" s="231"/>
      <c r="B79" s="269" t="s">
        <v>196</v>
      </c>
      <c r="C79" s="7"/>
      <c r="D79" s="144"/>
      <c r="E79" s="144"/>
      <c r="F79" s="144"/>
      <c r="G79" s="35"/>
      <c r="H79" s="38"/>
      <c r="I79" s="38"/>
      <c r="J79" s="38">
        <f t="shared" si="12"/>
        <v>0</v>
      </c>
      <c r="K79" s="38">
        <f t="shared" si="11"/>
        <v>0</v>
      </c>
      <c r="L79" s="352">
        <f t="shared" si="13"/>
        <v>0</v>
      </c>
      <c r="M79" s="144"/>
      <c r="N79" s="144"/>
      <c r="O79" s="144"/>
      <c r="P79" s="144"/>
      <c r="Q79" s="35"/>
      <c r="R79" s="38"/>
      <c r="S79" s="38"/>
      <c r="T79" s="38">
        <f t="shared" si="14"/>
        <v>0</v>
      </c>
      <c r="U79" s="38">
        <f t="shared" si="15"/>
        <v>0</v>
      </c>
      <c r="V79" s="166">
        <f t="shared" si="16"/>
        <v>0</v>
      </c>
      <c r="W79" s="38"/>
      <c r="X79" s="38"/>
      <c r="Y79" s="206">
        <f t="shared" si="17"/>
        <v>0</v>
      </c>
      <c r="Z79" s="38"/>
      <c r="AA79" s="38"/>
      <c r="AB79" s="38"/>
      <c r="AC79" s="370">
        <f t="shared" si="18"/>
        <v>0</v>
      </c>
      <c r="AD79" s="197"/>
      <c r="AE79" s="160"/>
      <c r="AF79" s="38"/>
      <c r="AG79" s="168">
        <f t="shared" si="19"/>
        <v>0</v>
      </c>
      <c r="AH79" s="171">
        <f t="shared" si="20"/>
        <v>0</v>
      </c>
    </row>
    <row r="80" spans="1:34" x14ac:dyDescent="0.25">
      <c r="A80" s="231">
        <v>66</v>
      </c>
      <c r="B80" s="19" t="s">
        <v>66</v>
      </c>
      <c r="C80" s="20" t="s">
        <v>12</v>
      </c>
      <c r="D80" s="144"/>
      <c r="E80" s="144"/>
      <c r="F80" s="144"/>
      <c r="G80" s="35"/>
      <c r="H80" s="38"/>
      <c r="I80" s="38"/>
      <c r="J80" s="38">
        <f t="shared" si="12"/>
        <v>0</v>
      </c>
      <c r="K80" s="38">
        <f t="shared" si="11"/>
        <v>0</v>
      </c>
      <c r="L80" s="352">
        <f t="shared" si="13"/>
        <v>0</v>
      </c>
      <c r="M80" s="144"/>
      <c r="N80" s="144"/>
      <c r="O80" s="144"/>
      <c r="P80" s="144"/>
      <c r="Q80" s="35"/>
      <c r="R80" s="38"/>
      <c r="S80" s="38"/>
      <c r="T80" s="38">
        <f t="shared" si="14"/>
        <v>0</v>
      </c>
      <c r="U80" s="38">
        <f t="shared" si="15"/>
        <v>0</v>
      </c>
      <c r="V80" s="166">
        <f t="shared" si="16"/>
        <v>0</v>
      </c>
      <c r="W80" s="38"/>
      <c r="X80" s="38"/>
      <c r="Y80" s="206">
        <f t="shared" si="17"/>
        <v>0</v>
      </c>
      <c r="Z80" s="38"/>
      <c r="AA80" s="38">
        <v>2.0400000000000001E-2</v>
      </c>
      <c r="AB80" s="38"/>
      <c r="AC80" s="370">
        <f t="shared" si="18"/>
        <v>0</v>
      </c>
      <c r="AD80" s="197"/>
      <c r="AE80" s="160"/>
      <c r="AF80" s="38"/>
      <c r="AG80" s="168">
        <f t="shared" si="19"/>
        <v>0</v>
      </c>
      <c r="AH80" s="171">
        <f t="shared" si="20"/>
        <v>0</v>
      </c>
    </row>
    <row r="81" spans="1:34" x14ac:dyDescent="0.25">
      <c r="A81" s="231">
        <v>67</v>
      </c>
      <c r="B81" s="19" t="s">
        <v>67</v>
      </c>
      <c r="C81" s="20" t="s">
        <v>12</v>
      </c>
      <c r="D81" s="144"/>
      <c r="E81" s="144"/>
      <c r="F81" s="144"/>
      <c r="G81" s="35"/>
      <c r="H81" s="38"/>
      <c r="I81" s="38"/>
      <c r="J81" s="38">
        <f t="shared" si="12"/>
        <v>0</v>
      </c>
      <c r="K81" s="38">
        <f t="shared" si="11"/>
        <v>0</v>
      </c>
      <c r="L81" s="352">
        <f t="shared" si="13"/>
        <v>0</v>
      </c>
      <c r="M81" s="144"/>
      <c r="N81" s="144"/>
      <c r="O81" s="144"/>
      <c r="P81" s="144"/>
      <c r="Q81" s="35"/>
      <c r="R81" s="38"/>
      <c r="S81" s="38"/>
      <c r="T81" s="38">
        <f t="shared" si="14"/>
        <v>0</v>
      </c>
      <c r="U81" s="38">
        <f t="shared" si="15"/>
        <v>0</v>
      </c>
      <c r="V81" s="166">
        <f t="shared" si="16"/>
        <v>0</v>
      </c>
      <c r="W81" s="38"/>
      <c r="X81" s="38"/>
      <c r="Y81" s="206">
        <f t="shared" si="17"/>
        <v>0</v>
      </c>
      <c r="Z81" s="38"/>
      <c r="AA81" s="38"/>
      <c r="AB81" s="38"/>
      <c r="AC81" s="370">
        <f t="shared" si="18"/>
        <v>0</v>
      </c>
      <c r="AD81" s="197"/>
      <c r="AE81" s="220">
        <f>15/1000</f>
        <v>1.4999999999999999E-2</v>
      </c>
      <c r="AF81" s="38"/>
      <c r="AG81" s="168">
        <f t="shared" si="19"/>
        <v>1.4999999999999999E-2</v>
      </c>
      <c r="AH81" s="171">
        <f t="shared" si="20"/>
        <v>1.4999999999999999E-2</v>
      </c>
    </row>
    <row r="82" spans="1:34" x14ac:dyDescent="0.25">
      <c r="A82" s="231">
        <v>68</v>
      </c>
      <c r="B82" s="19" t="s">
        <v>68</v>
      </c>
      <c r="C82" s="20" t="s">
        <v>12</v>
      </c>
      <c r="D82" s="144"/>
      <c r="E82" s="144"/>
      <c r="F82" s="144"/>
      <c r="G82" s="35"/>
      <c r="H82" s="38"/>
      <c r="I82" s="38"/>
      <c r="J82" s="38">
        <f t="shared" si="12"/>
        <v>0</v>
      </c>
      <c r="K82" s="38">
        <f t="shared" si="11"/>
        <v>0</v>
      </c>
      <c r="L82" s="352">
        <f t="shared" si="13"/>
        <v>0</v>
      </c>
      <c r="M82" s="144"/>
      <c r="N82" s="144"/>
      <c r="O82" s="144"/>
      <c r="P82" s="144"/>
      <c r="Q82" s="35"/>
      <c r="R82" s="38"/>
      <c r="S82" s="38"/>
      <c r="T82" s="38">
        <f t="shared" si="14"/>
        <v>0</v>
      </c>
      <c r="U82" s="38">
        <f t="shared" si="15"/>
        <v>0</v>
      </c>
      <c r="V82" s="166">
        <f t="shared" si="16"/>
        <v>0</v>
      </c>
      <c r="W82" s="38"/>
      <c r="X82" s="38"/>
      <c r="Y82" s="206">
        <f t="shared" si="17"/>
        <v>0</v>
      </c>
      <c r="Z82" s="38"/>
      <c r="AA82" s="38"/>
      <c r="AB82" s="38"/>
      <c r="AC82" s="370">
        <f t="shared" si="18"/>
        <v>0</v>
      </c>
      <c r="AD82" s="197"/>
      <c r="AE82" s="160"/>
      <c r="AF82" s="38"/>
      <c r="AG82" s="168">
        <f t="shared" si="19"/>
        <v>0</v>
      </c>
      <c r="AH82" s="171">
        <f t="shared" si="20"/>
        <v>0</v>
      </c>
    </row>
    <row r="83" spans="1:34" x14ac:dyDescent="0.25">
      <c r="A83" s="231">
        <v>69</v>
      </c>
      <c r="B83" s="16" t="s">
        <v>69</v>
      </c>
      <c r="C83" s="17" t="s">
        <v>12</v>
      </c>
      <c r="D83" s="144"/>
      <c r="E83" s="144"/>
      <c r="F83" s="144"/>
      <c r="G83" s="35"/>
      <c r="H83" s="38"/>
      <c r="I83" s="38"/>
      <c r="J83" s="38">
        <f t="shared" si="12"/>
        <v>0</v>
      </c>
      <c r="K83" s="38">
        <f t="shared" si="11"/>
        <v>0</v>
      </c>
      <c r="L83" s="352">
        <f t="shared" si="13"/>
        <v>0</v>
      </c>
      <c r="M83" s="144"/>
      <c r="N83" s="144"/>
      <c r="O83" s="144"/>
      <c r="P83" s="144"/>
      <c r="Q83" s="35"/>
      <c r="R83" s="38"/>
      <c r="S83" s="38"/>
      <c r="T83" s="38">
        <f t="shared" si="14"/>
        <v>0</v>
      </c>
      <c r="U83" s="38">
        <f t="shared" si="15"/>
        <v>0</v>
      </c>
      <c r="V83" s="166">
        <f t="shared" si="16"/>
        <v>0</v>
      </c>
      <c r="W83" s="38"/>
      <c r="X83" s="38"/>
      <c r="Y83" s="206">
        <f t="shared" si="17"/>
        <v>0</v>
      </c>
      <c r="Z83" s="38"/>
      <c r="AA83" s="38"/>
      <c r="AB83" s="38"/>
      <c r="AC83" s="370">
        <f t="shared" si="18"/>
        <v>0</v>
      </c>
      <c r="AD83" s="197"/>
      <c r="AE83" s="160"/>
      <c r="AF83" s="38"/>
      <c r="AG83" s="168">
        <f t="shared" si="19"/>
        <v>0</v>
      </c>
      <c r="AH83" s="171">
        <f t="shared" si="20"/>
        <v>0</v>
      </c>
    </row>
    <row r="84" spans="1:34" x14ac:dyDescent="0.25">
      <c r="A84" s="231">
        <v>70</v>
      </c>
      <c r="B84" s="16" t="s">
        <v>70</v>
      </c>
      <c r="C84" s="17" t="s">
        <v>12</v>
      </c>
      <c r="D84" s="144"/>
      <c r="E84" s="144"/>
      <c r="F84" s="144"/>
      <c r="G84" s="35"/>
      <c r="H84" s="38"/>
      <c r="I84" s="38"/>
      <c r="J84" s="38">
        <f t="shared" si="12"/>
        <v>0</v>
      </c>
      <c r="K84" s="38">
        <f t="shared" si="11"/>
        <v>0</v>
      </c>
      <c r="L84" s="352">
        <f t="shared" si="13"/>
        <v>0</v>
      </c>
      <c r="M84" s="144"/>
      <c r="N84" s="144"/>
      <c r="O84" s="144"/>
      <c r="P84" s="144"/>
      <c r="Q84" s="35"/>
      <c r="R84" s="38"/>
      <c r="S84" s="38"/>
      <c r="T84" s="38">
        <f t="shared" si="14"/>
        <v>0</v>
      </c>
      <c r="U84" s="38">
        <f t="shared" si="15"/>
        <v>0</v>
      </c>
      <c r="V84" s="166">
        <f t="shared" si="16"/>
        <v>0</v>
      </c>
      <c r="W84" s="38"/>
      <c r="X84" s="38"/>
      <c r="Y84" s="206">
        <f t="shared" si="17"/>
        <v>0</v>
      </c>
      <c r="Z84" s="38"/>
      <c r="AA84" s="38"/>
      <c r="AB84" s="38"/>
      <c r="AC84" s="370">
        <f t="shared" si="18"/>
        <v>0</v>
      </c>
      <c r="AD84" s="197"/>
      <c r="AE84" s="160"/>
      <c r="AF84" s="38"/>
      <c r="AG84" s="168">
        <f t="shared" si="19"/>
        <v>0</v>
      </c>
      <c r="AH84" s="171">
        <f t="shared" si="20"/>
        <v>0</v>
      </c>
    </row>
    <row r="85" spans="1:34" x14ac:dyDescent="0.25">
      <c r="A85" s="231">
        <v>71</v>
      </c>
      <c r="B85" s="22" t="s">
        <v>103</v>
      </c>
      <c r="C85" s="17" t="s">
        <v>12</v>
      </c>
      <c r="D85" s="144"/>
      <c r="E85" s="144"/>
      <c r="F85" s="144"/>
      <c r="G85" s="35"/>
      <c r="H85" s="38"/>
      <c r="I85" s="38"/>
      <c r="J85" s="38">
        <f t="shared" si="12"/>
        <v>0</v>
      </c>
      <c r="K85" s="38">
        <f t="shared" si="11"/>
        <v>0</v>
      </c>
      <c r="L85" s="352">
        <f t="shared" si="13"/>
        <v>0</v>
      </c>
      <c r="M85" s="144"/>
      <c r="N85" s="144"/>
      <c r="O85" s="144"/>
      <c r="P85" s="144"/>
      <c r="Q85" s="35"/>
      <c r="R85" s="38"/>
      <c r="S85" s="38"/>
      <c r="T85" s="38">
        <f t="shared" si="14"/>
        <v>0</v>
      </c>
      <c r="U85" s="38">
        <f t="shared" si="15"/>
        <v>0</v>
      </c>
      <c r="V85" s="166">
        <f t="shared" si="16"/>
        <v>0</v>
      </c>
      <c r="W85" s="38"/>
      <c r="X85" s="38"/>
      <c r="Y85" s="206">
        <f t="shared" si="17"/>
        <v>0</v>
      </c>
      <c r="Z85" s="38"/>
      <c r="AA85" s="38"/>
      <c r="AB85" s="38"/>
      <c r="AC85" s="370">
        <f t="shared" si="18"/>
        <v>0</v>
      </c>
      <c r="AD85" s="197"/>
      <c r="AE85" s="160"/>
      <c r="AF85" s="38"/>
      <c r="AG85" s="168">
        <f t="shared" si="19"/>
        <v>0</v>
      </c>
      <c r="AH85" s="171">
        <f t="shared" si="20"/>
        <v>0</v>
      </c>
    </row>
    <row r="86" spans="1:34" x14ac:dyDescent="0.25">
      <c r="A86" s="231">
        <v>72</v>
      </c>
      <c r="B86" s="22" t="s">
        <v>111</v>
      </c>
      <c r="C86" s="17" t="s">
        <v>12</v>
      </c>
      <c r="D86" s="144"/>
      <c r="E86" s="144"/>
      <c r="F86" s="144"/>
      <c r="G86" s="35"/>
      <c r="H86" s="38"/>
      <c r="I86" s="38"/>
      <c r="J86" s="38">
        <f t="shared" si="12"/>
        <v>0</v>
      </c>
      <c r="K86" s="38">
        <f t="shared" si="11"/>
        <v>0</v>
      </c>
      <c r="L86" s="352">
        <f t="shared" si="13"/>
        <v>0</v>
      </c>
      <c r="M86" s="144"/>
      <c r="N86" s="144"/>
      <c r="O86" s="144"/>
      <c r="P86" s="144"/>
      <c r="Q86" s="35"/>
      <c r="R86" s="38"/>
      <c r="S86" s="38"/>
      <c r="T86" s="38">
        <f t="shared" si="14"/>
        <v>0</v>
      </c>
      <c r="U86" s="38">
        <f t="shared" si="15"/>
        <v>0</v>
      </c>
      <c r="V86" s="166">
        <f t="shared" si="16"/>
        <v>0</v>
      </c>
      <c r="W86" s="38"/>
      <c r="X86" s="38"/>
      <c r="Y86" s="206">
        <f t="shared" si="17"/>
        <v>0</v>
      </c>
      <c r="Z86" s="38"/>
      <c r="AA86" s="38"/>
      <c r="AB86" s="38"/>
      <c r="AC86" s="370">
        <f t="shared" si="18"/>
        <v>0</v>
      </c>
      <c r="AD86" s="197"/>
      <c r="AE86" s="160"/>
      <c r="AF86" s="38"/>
      <c r="AG86" s="168">
        <f t="shared" si="19"/>
        <v>0</v>
      </c>
      <c r="AH86" s="171">
        <f t="shared" si="20"/>
        <v>0</v>
      </c>
    </row>
    <row r="87" spans="1:34" x14ac:dyDescent="0.25">
      <c r="A87" s="231">
        <v>73</v>
      </c>
      <c r="B87" s="22" t="s">
        <v>112</v>
      </c>
      <c r="C87" s="17" t="s">
        <v>12</v>
      </c>
      <c r="D87" s="144"/>
      <c r="E87" s="144"/>
      <c r="F87" s="144"/>
      <c r="G87" s="35"/>
      <c r="H87" s="38"/>
      <c r="I87" s="38"/>
      <c r="J87" s="38">
        <f t="shared" si="12"/>
        <v>0</v>
      </c>
      <c r="K87" s="38">
        <f t="shared" si="11"/>
        <v>0</v>
      </c>
      <c r="L87" s="352">
        <f t="shared" si="13"/>
        <v>0</v>
      </c>
      <c r="M87" s="144"/>
      <c r="N87" s="144"/>
      <c r="O87" s="144"/>
      <c r="P87" s="144"/>
      <c r="Q87" s="35"/>
      <c r="R87" s="38"/>
      <c r="S87" s="38"/>
      <c r="T87" s="38">
        <f t="shared" si="14"/>
        <v>0</v>
      </c>
      <c r="U87" s="38">
        <f t="shared" si="15"/>
        <v>0</v>
      </c>
      <c r="V87" s="166">
        <f t="shared" si="16"/>
        <v>0</v>
      </c>
      <c r="W87" s="38"/>
      <c r="X87" s="38"/>
      <c r="Y87" s="206">
        <f t="shared" si="17"/>
        <v>0</v>
      </c>
      <c r="Z87" s="38"/>
      <c r="AA87" s="38"/>
      <c r="AB87" s="38"/>
      <c r="AC87" s="370">
        <f t="shared" si="18"/>
        <v>0</v>
      </c>
      <c r="AD87" s="197"/>
      <c r="AE87" s="160"/>
      <c r="AF87" s="38"/>
      <c r="AG87" s="168">
        <f t="shared" si="19"/>
        <v>0</v>
      </c>
      <c r="AH87" s="171">
        <f t="shared" si="20"/>
        <v>0</v>
      </c>
    </row>
    <row r="88" spans="1:34" x14ac:dyDescent="0.25">
      <c r="A88" s="231">
        <v>74</v>
      </c>
      <c r="B88" s="22" t="s">
        <v>199</v>
      </c>
      <c r="C88" s="23" t="s">
        <v>12</v>
      </c>
      <c r="D88" s="144"/>
      <c r="E88" s="144"/>
      <c r="F88" s="144"/>
      <c r="G88" s="35"/>
      <c r="H88" s="38"/>
      <c r="I88" s="38"/>
      <c r="J88" s="38">
        <f t="shared" si="12"/>
        <v>0</v>
      </c>
      <c r="K88" s="38">
        <f t="shared" si="11"/>
        <v>0</v>
      </c>
      <c r="L88" s="352">
        <f t="shared" si="13"/>
        <v>0</v>
      </c>
      <c r="M88" s="144"/>
      <c r="N88" s="144"/>
      <c r="O88" s="144"/>
      <c r="P88" s="144"/>
      <c r="Q88" s="35"/>
      <c r="R88" s="38"/>
      <c r="S88" s="38"/>
      <c r="T88" s="38">
        <f t="shared" si="14"/>
        <v>0</v>
      </c>
      <c r="U88" s="38">
        <f t="shared" si="15"/>
        <v>0</v>
      </c>
      <c r="V88" s="166">
        <f t="shared" si="16"/>
        <v>0</v>
      </c>
      <c r="W88" s="38"/>
      <c r="X88" s="38"/>
      <c r="Y88" s="206">
        <f t="shared" si="17"/>
        <v>0</v>
      </c>
      <c r="Z88" s="38"/>
      <c r="AA88" s="38"/>
      <c r="AB88" s="38"/>
      <c r="AC88" s="370">
        <f t="shared" si="18"/>
        <v>0</v>
      </c>
      <c r="AD88" s="197"/>
      <c r="AE88" s="160"/>
      <c r="AF88" s="38"/>
      <c r="AG88" s="168">
        <f t="shared" si="19"/>
        <v>0</v>
      </c>
      <c r="AH88" s="171">
        <f t="shared" si="20"/>
        <v>0</v>
      </c>
    </row>
    <row r="89" spans="1:34" x14ac:dyDescent="0.25">
      <c r="A89" s="231">
        <v>75</v>
      </c>
      <c r="B89" s="22" t="s">
        <v>200</v>
      </c>
      <c r="C89" s="23" t="s">
        <v>12</v>
      </c>
      <c r="D89" s="144"/>
      <c r="E89" s="144"/>
      <c r="F89" s="144"/>
      <c r="G89" s="35"/>
      <c r="H89" s="38"/>
      <c r="I89" s="38"/>
      <c r="J89" s="38">
        <f t="shared" si="12"/>
        <v>0</v>
      </c>
      <c r="K89" s="38">
        <f t="shared" si="11"/>
        <v>0</v>
      </c>
      <c r="L89" s="352">
        <f t="shared" si="13"/>
        <v>0</v>
      </c>
      <c r="M89" s="144"/>
      <c r="N89" s="144"/>
      <c r="O89" s="144"/>
      <c r="P89" s="144"/>
      <c r="Q89" s="35"/>
      <c r="R89" s="38"/>
      <c r="S89" s="38"/>
      <c r="T89" s="38">
        <f t="shared" si="14"/>
        <v>0</v>
      </c>
      <c r="U89" s="38">
        <f t="shared" si="15"/>
        <v>0</v>
      </c>
      <c r="V89" s="166">
        <f t="shared" si="16"/>
        <v>0</v>
      </c>
      <c r="W89" s="38"/>
      <c r="X89" s="38"/>
      <c r="Y89" s="206">
        <f t="shared" si="17"/>
        <v>0</v>
      </c>
      <c r="Z89" s="38"/>
      <c r="AA89" s="38"/>
      <c r="AB89" s="38"/>
      <c r="AC89" s="370">
        <f t="shared" si="18"/>
        <v>0</v>
      </c>
      <c r="AD89" s="197"/>
      <c r="AE89" s="160"/>
      <c r="AF89" s="38"/>
      <c r="AG89" s="168">
        <f t="shared" si="19"/>
        <v>0</v>
      </c>
      <c r="AH89" s="171">
        <f t="shared" si="20"/>
        <v>0</v>
      </c>
    </row>
    <row r="90" spans="1:34" x14ac:dyDescent="0.25">
      <c r="A90" s="231"/>
      <c r="B90" s="270" t="s">
        <v>206</v>
      </c>
      <c r="C90" s="20"/>
      <c r="D90" s="18"/>
      <c r="E90" s="144"/>
      <c r="F90" s="144"/>
      <c r="G90" s="35"/>
      <c r="H90" s="38"/>
      <c r="I90" s="38"/>
      <c r="J90" s="38">
        <f t="shared" si="12"/>
        <v>0</v>
      </c>
      <c r="K90" s="38">
        <f t="shared" si="11"/>
        <v>0</v>
      </c>
      <c r="L90" s="352">
        <f t="shared" si="13"/>
        <v>0</v>
      </c>
      <c r="M90" s="18"/>
      <c r="N90" s="144"/>
      <c r="O90" s="144"/>
      <c r="P90" s="144"/>
      <c r="Q90" s="35"/>
      <c r="R90" s="38"/>
      <c r="S90" s="38"/>
      <c r="T90" s="38">
        <f t="shared" si="14"/>
        <v>0</v>
      </c>
      <c r="U90" s="38">
        <f t="shared" si="15"/>
        <v>0</v>
      </c>
      <c r="V90" s="166">
        <f t="shared" si="16"/>
        <v>0</v>
      </c>
      <c r="W90" s="38"/>
      <c r="X90" s="38"/>
      <c r="Y90" s="206">
        <f t="shared" si="17"/>
        <v>0</v>
      </c>
      <c r="Z90" s="38"/>
      <c r="AA90" s="38"/>
      <c r="AB90" s="38"/>
      <c r="AC90" s="370">
        <f t="shared" si="18"/>
        <v>0</v>
      </c>
      <c r="AD90" s="197"/>
      <c r="AE90" s="160"/>
      <c r="AF90" s="38"/>
      <c r="AG90" s="168">
        <f t="shared" si="19"/>
        <v>0</v>
      </c>
      <c r="AH90" s="171">
        <f t="shared" si="20"/>
        <v>0</v>
      </c>
    </row>
    <row r="91" spans="1:34" x14ac:dyDescent="0.25">
      <c r="A91" s="231">
        <v>76</v>
      </c>
      <c r="B91" s="51" t="s">
        <v>208</v>
      </c>
      <c r="C91" s="20" t="s">
        <v>45</v>
      </c>
      <c r="D91" s="18"/>
      <c r="E91" s="144"/>
      <c r="F91" s="144"/>
      <c r="G91" s="35"/>
      <c r="H91" s="38"/>
      <c r="I91" s="38"/>
      <c r="J91" s="38">
        <f t="shared" si="12"/>
        <v>0</v>
      </c>
      <c r="K91" s="38">
        <f t="shared" si="11"/>
        <v>0</v>
      </c>
      <c r="L91" s="352">
        <f t="shared" si="13"/>
        <v>0</v>
      </c>
      <c r="M91" s="18"/>
      <c r="N91" s="144"/>
      <c r="O91" s="144"/>
      <c r="P91" s="144"/>
      <c r="Q91" s="35"/>
      <c r="R91" s="38"/>
      <c r="S91" s="38"/>
      <c r="T91" s="38">
        <f t="shared" si="14"/>
        <v>0</v>
      </c>
      <c r="U91" s="38">
        <f t="shared" si="15"/>
        <v>0</v>
      </c>
      <c r="V91" s="166">
        <f t="shared" si="16"/>
        <v>0</v>
      </c>
      <c r="W91" s="38"/>
      <c r="X91" s="38"/>
      <c r="Y91" s="206">
        <f t="shared" si="17"/>
        <v>0</v>
      </c>
      <c r="Z91" s="38"/>
      <c r="AA91" s="38"/>
      <c r="AB91" s="38"/>
      <c r="AC91" s="370">
        <f t="shared" si="18"/>
        <v>0</v>
      </c>
      <c r="AD91" s="197"/>
      <c r="AE91" s="160"/>
      <c r="AF91" s="38"/>
      <c r="AG91" s="168">
        <f t="shared" si="19"/>
        <v>0</v>
      </c>
      <c r="AH91" s="171">
        <f t="shared" si="20"/>
        <v>0</v>
      </c>
    </row>
    <row r="92" spans="1:34" x14ac:dyDescent="0.25">
      <c r="A92" s="231">
        <v>77</v>
      </c>
      <c r="B92" s="19" t="s">
        <v>2</v>
      </c>
      <c r="C92" s="20" t="s">
        <v>45</v>
      </c>
      <c r="D92" s="18"/>
      <c r="E92" s="144"/>
      <c r="F92" s="144"/>
      <c r="G92" s="35"/>
      <c r="H92" s="38"/>
      <c r="I92" s="38"/>
      <c r="J92" s="38">
        <f t="shared" si="12"/>
        <v>0</v>
      </c>
      <c r="K92" s="38">
        <f t="shared" si="11"/>
        <v>0</v>
      </c>
      <c r="L92" s="352">
        <f t="shared" si="13"/>
        <v>0</v>
      </c>
      <c r="M92" s="18"/>
      <c r="N92" s="144"/>
      <c r="O92" s="144"/>
      <c r="P92" s="144"/>
      <c r="Q92" s="35"/>
      <c r="R92" s="38"/>
      <c r="S92" s="38"/>
      <c r="T92" s="38">
        <f t="shared" si="14"/>
        <v>0</v>
      </c>
      <c r="U92" s="38">
        <f t="shared" si="15"/>
        <v>0</v>
      </c>
      <c r="V92" s="166">
        <f t="shared" si="16"/>
        <v>0</v>
      </c>
      <c r="W92" s="38"/>
      <c r="X92" s="38"/>
      <c r="Y92" s="206">
        <f t="shared" si="17"/>
        <v>0</v>
      </c>
      <c r="Z92" s="38"/>
      <c r="AA92" s="38"/>
      <c r="AB92" s="38"/>
      <c r="AC92" s="370">
        <f t="shared" si="18"/>
        <v>0</v>
      </c>
      <c r="AD92" s="197"/>
      <c r="AE92" s="160"/>
      <c r="AF92" s="38"/>
      <c r="AG92" s="168">
        <f t="shared" si="19"/>
        <v>0</v>
      </c>
      <c r="AH92" s="171">
        <f t="shared" si="20"/>
        <v>0</v>
      </c>
    </row>
    <row r="93" spans="1:34" x14ac:dyDescent="0.25">
      <c r="A93" s="233"/>
      <c r="B93" s="270" t="s">
        <v>201</v>
      </c>
      <c r="C93" s="17"/>
      <c r="D93" s="18"/>
      <c r="E93" s="144"/>
      <c r="F93" s="144"/>
      <c r="G93" s="35"/>
      <c r="H93" s="38"/>
      <c r="I93" s="38"/>
      <c r="J93" s="38">
        <f t="shared" si="12"/>
        <v>0</v>
      </c>
      <c r="K93" s="38">
        <f t="shared" si="11"/>
        <v>0</v>
      </c>
      <c r="L93" s="352">
        <f t="shared" si="13"/>
        <v>0</v>
      </c>
      <c r="M93" s="18"/>
      <c r="N93" s="144"/>
      <c r="O93" s="144"/>
      <c r="P93" s="144"/>
      <c r="Q93" s="35"/>
      <c r="R93" s="38"/>
      <c r="S93" s="38"/>
      <c r="T93" s="38">
        <f t="shared" si="14"/>
        <v>0</v>
      </c>
      <c r="U93" s="38">
        <f t="shared" si="15"/>
        <v>0</v>
      </c>
      <c r="V93" s="166">
        <f t="shared" si="16"/>
        <v>0</v>
      </c>
      <c r="W93" s="38"/>
      <c r="X93" s="38"/>
      <c r="Y93" s="206">
        <f t="shared" si="17"/>
        <v>0</v>
      </c>
      <c r="Z93" s="38"/>
      <c r="AA93" s="38"/>
      <c r="AB93" s="38"/>
      <c r="AC93" s="370">
        <f t="shared" si="18"/>
        <v>0</v>
      </c>
      <c r="AD93" s="197"/>
      <c r="AE93" s="160"/>
      <c r="AF93" s="38"/>
      <c r="AG93" s="168">
        <f t="shared" si="19"/>
        <v>0</v>
      </c>
      <c r="AH93" s="171">
        <f t="shared" si="20"/>
        <v>0</v>
      </c>
    </row>
    <row r="94" spans="1:34" x14ac:dyDescent="0.25">
      <c r="A94" s="234">
        <v>78</v>
      </c>
      <c r="B94" s="19" t="s">
        <v>0</v>
      </c>
      <c r="C94" s="17" t="s">
        <v>82</v>
      </c>
      <c r="D94" s="18"/>
      <c r="E94" s="144"/>
      <c r="F94" s="144"/>
      <c r="G94" s="35"/>
      <c r="H94" s="38"/>
      <c r="I94" s="38"/>
      <c r="J94" s="38">
        <f t="shared" si="12"/>
        <v>0</v>
      </c>
      <c r="K94" s="38">
        <f t="shared" si="11"/>
        <v>0</v>
      </c>
      <c r="L94" s="352">
        <f t="shared" si="13"/>
        <v>0</v>
      </c>
      <c r="M94" s="18"/>
      <c r="N94" s="144"/>
      <c r="O94" s="144"/>
      <c r="P94" s="144"/>
      <c r="Q94" s="35"/>
      <c r="R94" s="38"/>
      <c r="S94" s="38"/>
      <c r="T94" s="38">
        <f t="shared" si="14"/>
        <v>0</v>
      </c>
      <c r="U94" s="38">
        <f t="shared" si="15"/>
        <v>0</v>
      </c>
      <c r="V94" s="166">
        <f t="shared" si="16"/>
        <v>0</v>
      </c>
      <c r="W94" s="38"/>
      <c r="X94" s="38"/>
      <c r="Y94" s="206">
        <f t="shared" si="17"/>
        <v>0</v>
      </c>
      <c r="Z94" s="38"/>
      <c r="AA94" s="38"/>
      <c r="AB94" s="38"/>
      <c r="AC94" s="370">
        <f t="shared" si="18"/>
        <v>0</v>
      </c>
      <c r="AD94" s="197"/>
      <c r="AE94" s="160"/>
      <c r="AF94" s="38"/>
      <c r="AG94" s="168">
        <f t="shared" si="19"/>
        <v>0</v>
      </c>
      <c r="AH94" s="171">
        <f t="shared" si="20"/>
        <v>0</v>
      </c>
    </row>
    <row r="95" spans="1:34" x14ac:dyDescent="0.25">
      <c r="A95" s="231">
        <v>79</v>
      </c>
      <c r="B95" s="19" t="s">
        <v>171</v>
      </c>
      <c r="C95" s="17" t="s">
        <v>12</v>
      </c>
      <c r="D95" s="18"/>
      <c r="E95" s="144"/>
      <c r="F95" s="144"/>
      <c r="G95" s="35"/>
      <c r="H95" s="38"/>
      <c r="I95" s="38"/>
      <c r="J95" s="38">
        <f t="shared" si="12"/>
        <v>0</v>
      </c>
      <c r="K95" s="38">
        <f t="shared" si="11"/>
        <v>0</v>
      </c>
      <c r="L95" s="352">
        <f t="shared" si="13"/>
        <v>0</v>
      </c>
      <c r="M95" s="18"/>
      <c r="N95" s="144"/>
      <c r="O95" s="144"/>
      <c r="P95" s="144"/>
      <c r="Q95" s="35"/>
      <c r="R95" s="38"/>
      <c r="S95" s="38"/>
      <c r="T95" s="38">
        <f t="shared" si="14"/>
        <v>0</v>
      </c>
      <c r="U95" s="38">
        <f t="shared" si="15"/>
        <v>0</v>
      </c>
      <c r="V95" s="166">
        <f t="shared" si="16"/>
        <v>0</v>
      </c>
      <c r="W95" s="206">
        <v>3.5000000000000003E-2</v>
      </c>
      <c r="X95" s="38"/>
      <c r="Y95" s="206">
        <f t="shared" si="17"/>
        <v>3.5000000000000003E-2</v>
      </c>
      <c r="Z95" s="38"/>
      <c r="AA95" s="38"/>
      <c r="AB95" s="38"/>
      <c r="AC95" s="370">
        <f t="shared" si="18"/>
        <v>0</v>
      </c>
      <c r="AD95" s="197"/>
      <c r="AE95" s="160"/>
      <c r="AF95" s="38"/>
      <c r="AG95" s="168">
        <f t="shared" si="19"/>
        <v>0</v>
      </c>
      <c r="AH95" s="171">
        <f t="shared" si="20"/>
        <v>3.5000000000000003E-2</v>
      </c>
    </row>
    <row r="96" spans="1:34" x14ac:dyDescent="0.25">
      <c r="A96" s="234">
        <v>80</v>
      </c>
      <c r="B96" s="16" t="s">
        <v>81</v>
      </c>
      <c r="C96" s="17" t="s">
        <v>12</v>
      </c>
      <c r="D96" s="18"/>
      <c r="E96" s="144"/>
      <c r="F96" s="144"/>
      <c r="G96" s="35"/>
      <c r="H96" s="38"/>
      <c r="I96" s="38"/>
      <c r="J96" s="38">
        <f t="shared" si="12"/>
        <v>0</v>
      </c>
      <c r="K96" s="38">
        <f t="shared" si="11"/>
        <v>0</v>
      </c>
      <c r="L96" s="352">
        <f t="shared" si="13"/>
        <v>0</v>
      </c>
      <c r="M96" s="18"/>
      <c r="N96" s="144"/>
      <c r="O96" s="144"/>
      <c r="P96" s="144"/>
      <c r="Q96" s="35"/>
      <c r="R96" s="38"/>
      <c r="S96" s="38"/>
      <c r="T96" s="38">
        <f t="shared" si="14"/>
        <v>0</v>
      </c>
      <c r="U96" s="38">
        <f t="shared" si="15"/>
        <v>0</v>
      </c>
      <c r="V96" s="166">
        <f t="shared" si="16"/>
        <v>0</v>
      </c>
      <c r="W96" s="38"/>
      <c r="X96" s="38"/>
      <c r="Y96" s="206">
        <f t="shared" si="17"/>
        <v>0</v>
      </c>
      <c r="Z96" s="38"/>
      <c r="AA96" s="38"/>
      <c r="AB96" s="38"/>
      <c r="AC96" s="370">
        <f t="shared" si="18"/>
        <v>0</v>
      </c>
      <c r="AD96" s="197"/>
      <c r="AE96" s="160"/>
      <c r="AF96" s="38"/>
      <c r="AG96" s="168">
        <f t="shared" si="19"/>
        <v>0</v>
      </c>
      <c r="AH96" s="171">
        <f t="shared" si="20"/>
        <v>0</v>
      </c>
    </row>
    <row r="97" spans="1:34" x14ac:dyDescent="0.25">
      <c r="A97" s="231">
        <v>81</v>
      </c>
      <c r="B97" s="28" t="s">
        <v>3</v>
      </c>
      <c r="C97" s="29" t="s">
        <v>12</v>
      </c>
      <c r="D97" s="18"/>
      <c r="E97" s="144"/>
      <c r="F97" s="144"/>
      <c r="G97" s="35"/>
      <c r="H97" s="38"/>
      <c r="I97" s="38"/>
      <c r="J97" s="38">
        <f t="shared" si="12"/>
        <v>0</v>
      </c>
      <c r="K97" s="38">
        <f t="shared" si="11"/>
        <v>0</v>
      </c>
      <c r="L97" s="352">
        <f t="shared" si="13"/>
        <v>0</v>
      </c>
      <c r="M97" s="18"/>
      <c r="N97" s="144"/>
      <c r="O97" s="144"/>
      <c r="P97" s="144"/>
      <c r="Q97" s="35"/>
      <c r="R97" s="38"/>
      <c r="S97" s="397"/>
      <c r="T97" s="38">
        <f t="shared" si="14"/>
        <v>0</v>
      </c>
      <c r="U97" s="38">
        <f t="shared" si="15"/>
        <v>0</v>
      </c>
      <c r="V97" s="166">
        <f t="shared" si="16"/>
        <v>0</v>
      </c>
      <c r="W97" s="38"/>
      <c r="X97" s="38"/>
      <c r="Y97" s="206">
        <f t="shared" si="17"/>
        <v>0</v>
      </c>
      <c r="Z97" s="38"/>
      <c r="AA97" s="38"/>
      <c r="AB97" s="38"/>
      <c r="AC97" s="370">
        <f t="shared" si="18"/>
        <v>0</v>
      </c>
      <c r="AD97" s="197"/>
      <c r="AE97" s="160"/>
      <c r="AF97" s="38"/>
      <c r="AG97" s="168">
        <f t="shared" si="19"/>
        <v>0</v>
      </c>
      <c r="AH97" s="171">
        <f t="shared" si="20"/>
        <v>0</v>
      </c>
    </row>
    <row r="98" spans="1:34" x14ac:dyDescent="0.25">
      <c r="A98" s="234">
        <v>82</v>
      </c>
      <c r="B98" s="28" t="s">
        <v>203</v>
      </c>
      <c r="C98" s="29" t="s">
        <v>12</v>
      </c>
      <c r="D98" s="18"/>
      <c r="E98" s="144"/>
      <c r="F98" s="144"/>
      <c r="G98" s="35"/>
      <c r="H98" s="38"/>
      <c r="I98" s="38"/>
      <c r="J98" s="38">
        <f t="shared" si="12"/>
        <v>0</v>
      </c>
      <c r="K98" s="38">
        <f t="shared" si="11"/>
        <v>0</v>
      </c>
      <c r="L98" s="352">
        <f t="shared" si="13"/>
        <v>0</v>
      </c>
      <c r="M98" s="18"/>
      <c r="N98" s="144"/>
      <c r="O98" s="144"/>
      <c r="P98" s="144"/>
      <c r="Q98" s="35"/>
      <c r="R98" s="38"/>
      <c r="S98" s="38"/>
      <c r="T98" s="38">
        <f t="shared" si="14"/>
        <v>0</v>
      </c>
      <c r="U98" s="38">
        <f t="shared" si="15"/>
        <v>0</v>
      </c>
      <c r="V98" s="166">
        <f t="shared" si="16"/>
        <v>0</v>
      </c>
      <c r="W98" s="38"/>
      <c r="X98" s="38"/>
      <c r="Y98" s="206">
        <f t="shared" si="17"/>
        <v>0</v>
      </c>
      <c r="Z98" s="38"/>
      <c r="AA98" s="38"/>
      <c r="AB98" s="38"/>
      <c r="AC98" s="370">
        <f t="shared" si="18"/>
        <v>0</v>
      </c>
      <c r="AD98" s="197"/>
      <c r="AE98" s="160"/>
      <c r="AF98" s="38"/>
      <c r="AG98" s="168">
        <f t="shared" si="19"/>
        <v>0</v>
      </c>
      <c r="AH98" s="171">
        <f t="shared" si="20"/>
        <v>0</v>
      </c>
    </row>
    <row r="99" spans="1:34" x14ac:dyDescent="0.25">
      <c r="A99" s="231">
        <v>83</v>
      </c>
      <c r="B99" s="28" t="s">
        <v>204</v>
      </c>
      <c r="C99" s="29" t="s">
        <v>12</v>
      </c>
      <c r="D99" s="18"/>
      <c r="E99" s="144"/>
      <c r="F99" s="144"/>
      <c r="G99" s="35"/>
      <c r="H99" s="38"/>
      <c r="I99" s="38"/>
      <c r="J99" s="38">
        <f t="shared" si="12"/>
        <v>0</v>
      </c>
      <c r="K99" s="38">
        <f t="shared" si="11"/>
        <v>0</v>
      </c>
      <c r="L99" s="352">
        <f t="shared" si="13"/>
        <v>0</v>
      </c>
      <c r="M99" s="18"/>
      <c r="N99" s="144"/>
      <c r="O99" s="144"/>
      <c r="P99" s="144"/>
      <c r="Q99" s="35"/>
      <c r="R99" s="38"/>
      <c r="S99" s="38"/>
      <c r="T99" s="38">
        <f t="shared" si="14"/>
        <v>0</v>
      </c>
      <c r="U99" s="38">
        <f t="shared" si="15"/>
        <v>0</v>
      </c>
      <c r="V99" s="166">
        <f t="shared" si="16"/>
        <v>0</v>
      </c>
      <c r="W99" s="38"/>
      <c r="X99" s="38"/>
      <c r="Y99" s="206">
        <f t="shared" si="17"/>
        <v>0</v>
      </c>
      <c r="Z99" s="38"/>
      <c r="AA99" s="38"/>
      <c r="AB99" s="38"/>
      <c r="AC99" s="370">
        <f t="shared" si="18"/>
        <v>0</v>
      </c>
      <c r="AD99" s="197"/>
      <c r="AE99" s="160"/>
      <c r="AF99" s="38"/>
      <c r="AG99" s="168">
        <f t="shared" si="19"/>
        <v>0</v>
      </c>
      <c r="AH99" s="171">
        <f t="shared" si="20"/>
        <v>0</v>
      </c>
    </row>
    <row r="100" spans="1:34" x14ac:dyDescent="0.25">
      <c r="A100" s="234">
        <v>84</v>
      </c>
      <c r="B100" s="28" t="s">
        <v>180</v>
      </c>
      <c r="C100" s="29" t="s">
        <v>12</v>
      </c>
      <c r="D100" s="18"/>
      <c r="E100" s="144"/>
      <c r="F100" s="144"/>
      <c r="G100" s="35"/>
      <c r="H100" s="38"/>
      <c r="I100" s="38"/>
      <c r="J100" s="38">
        <f t="shared" si="12"/>
        <v>0</v>
      </c>
      <c r="K100" s="38">
        <f t="shared" si="11"/>
        <v>0</v>
      </c>
      <c r="L100" s="352">
        <f t="shared" si="13"/>
        <v>0</v>
      </c>
      <c r="M100" s="18"/>
      <c r="N100" s="144"/>
      <c r="O100" s="144"/>
      <c r="P100" s="144"/>
      <c r="Q100" s="35"/>
      <c r="R100" s="38"/>
      <c r="S100" s="38"/>
      <c r="T100" s="38">
        <f t="shared" si="14"/>
        <v>0</v>
      </c>
      <c r="U100" s="38">
        <f t="shared" si="15"/>
        <v>0</v>
      </c>
      <c r="V100" s="166">
        <f t="shared" si="16"/>
        <v>0</v>
      </c>
      <c r="W100" s="38"/>
      <c r="X100" s="38"/>
      <c r="Y100" s="206">
        <f t="shared" si="17"/>
        <v>0</v>
      </c>
      <c r="Z100" s="38"/>
      <c r="AA100" s="38"/>
      <c r="AB100" s="38"/>
      <c r="AC100" s="370">
        <f t="shared" si="18"/>
        <v>0</v>
      </c>
      <c r="AD100" s="197"/>
      <c r="AE100" s="160"/>
      <c r="AF100" s="38"/>
      <c r="AG100" s="168">
        <f t="shared" si="19"/>
        <v>0</v>
      </c>
      <c r="AH100" s="171">
        <f t="shared" si="20"/>
        <v>0</v>
      </c>
    </row>
    <row r="101" spans="1:34" x14ac:dyDescent="0.25">
      <c r="A101" s="231">
        <v>85</v>
      </c>
      <c r="B101" s="28" t="s">
        <v>202</v>
      </c>
      <c r="C101" s="29" t="s">
        <v>12</v>
      </c>
      <c r="D101" s="18"/>
      <c r="E101" s="144"/>
      <c r="F101" s="144"/>
      <c r="G101" s="35"/>
      <c r="H101" s="38"/>
      <c r="I101" s="38"/>
      <c r="J101" s="38">
        <f t="shared" si="12"/>
        <v>0</v>
      </c>
      <c r="K101" s="38">
        <f t="shared" si="11"/>
        <v>0</v>
      </c>
      <c r="L101" s="352">
        <f t="shared" si="13"/>
        <v>0</v>
      </c>
      <c r="M101" s="18"/>
      <c r="N101" s="144"/>
      <c r="O101" s="144"/>
      <c r="P101" s="144"/>
      <c r="Q101" s="35"/>
      <c r="R101" s="38"/>
      <c r="S101" s="38"/>
      <c r="T101" s="38">
        <f t="shared" si="14"/>
        <v>0</v>
      </c>
      <c r="U101" s="38">
        <f t="shared" si="15"/>
        <v>0</v>
      </c>
      <c r="V101" s="166">
        <f t="shared" si="16"/>
        <v>0</v>
      </c>
      <c r="W101" s="38"/>
      <c r="X101" s="38"/>
      <c r="Y101" s="206">
        <f t="shared" si="17"/>
        <v>0</v>
      </c>
      <c r="Z101" s="38"/>
      <c r="AA101" s="38"/>
      <c r="AB101" s="38"/>
      <c r="AC101" s="370">
        <f t="shared" si="18"/>
        <v>0</v>
      </c>
      <c r="AD101" s="197"/>
      <c r="AE101" s="160"/>
      <c r="AF101" s="38"/>
      <c r="AG101" s="168">
        <f t="shared" si="19"/>
        <v>0</v>
      </c>
      <c r="AH101" s="171">
        <f t="shared" si="20"/>
        <v>0</v>
      </c>
    </row>
    <row r="102" spans="1:34" x14ac:dyDescent="0.25">
      <c r="A102" s="234">
        <v>86</v>
      </c>
      <c r="B102" s="19" t="s">
        <v>205</v>
      </c>
      <c r="C102" s="39" t="s">
        <v>82</v>
      </c>
      <c r="D102" s="18"/>
      <c r="E102" s="144"/>
      <c r="F102" s="144"/>
      <c r="G102" s="35"/>
      <c r="H102" s="38"/>
      <c r="I102" s="38"/>
      <c r="J102" s="38">
        <f t="shared" si="12"/>
        <v>0</v>
      </c>
      <c r="K102" s="38">
        <f t="shared" si="11"/>
        <v>0</v>
      </c>
      <c r="L102" s="352">
        <f t="shared" si="13"/>
        <v>0</v>
      </c>
      <c r="M102" s="18"/>
      <c r="N102" s="144"/>
      <c r="O102" s="144"/>
      <c r="P102" s="144"/>
      <c r="Q102" s="35"/>
      <c r="R102" s="38"/>
      <c r="S102" s="38"/>
      <c r="T102" s="38">
        <f t="shared" si="14"/>
        <v>0</v>
      </c>
      <c r="U102" s="38">
        <f t="shared" si="15"/>
        <v>0</v>
      </c>
      <c r="V102" s="166">
        <f t="shared" si="16"/>
        <v>0</v>
      </c>
      <c r="W102" s="43"/>
      <c r="X102" s="38"/>
      <c r="Y102" s="206">
        <f t="shared" si="17"/>
        <v>0</v>
      </c>
      <c r="Z102" s="38"/>
      <c r="AA102" s="38"/>
      <c r="AB102" s="38"/>
      <c r="AC102" s="370">
        <f t="shared" si="18"/>
        <v>0</v>
      </c>
      <c r="AD102" s="197"/>
      <c r="AE102" s="160"/>
      <c r="AF102" s="38"/>
      <c r="AG102" s="168">
        <f t="shared" si="19"/>
        <v>0</v>
      </c>
      <c r="AH102" s="171">
        <f t="shared" si="20"/>
        <v>0</v>
      </c>
    </row>
    <row r="103" spans="1:34" x14ac:dyDescent="0.25">
      <c r="A103" s="241"/>
      <c r="B103" s="271" t="s">
        <v>83</v>
      </c>
      <c r="C103" s="40"/>
      <c r="D103" s="13"/>
      <c r="E103" s="146"/>
      <c r="F103" s="146"/>
      <c r="G103" s="33"/>
      <c r="H103" s="147"/>
      <c r="I103" s="147"/>
      <c r="J103" s="38">
        <f t="shared" si="12"/>
        <v>0</v>
      </c>
      <c r="K103" s="38">
        <f t="shared" ref="K103:K134" si="21">(I103+D103+H103+G103+F103)*$K$5</f>
        <v>0</v>
      </c>
      <c r="L103" s="352">
        <f t="shared" si="13"/>
        <v>0</v>
      </c>
      <c r="M103" s="13"/>
      <c r="N103" s="146"/>
      <c r="O103" s="146"/>
      <c r="P103" s="146"/>
      <c r="Q103" s="33"/>
      <c r="R103" s="147"/>
      <c r="S103" s="147"/>
      <c r="T103" s="38">
        <f t="shared" si="14"/>
        <v>0</v>
      </c>
      <c r="U103" s="38">
        <f t="shared" si="15"/>
        <v>0</v>
      </c>
      <c r="V103" s="166">
        <f t="shared" si="16"/>
        <v>0</v>
      </c>
      <c r="W103" s="147"/>
      <c r="X103" s="147"/>
      <c r="Y103" s="206">
        <f t="shared" si="17"/>
        <v>0</v>
      </c>
      <c r="Z103" s="147"/>
      <c r="AA103" s="147"/>
      <c r="AB103" s="147"/>
      <c r="AC103" s="370">
        <f t="shared" si="18"/>
        <v>0</v>
      </c>
      <c r="AD103" s="198"/>
      <c r="AE103" s="190"/>
      <c r="AF103" s="147"/>
      <c r="AG103" s="168">
        <f t="shared" si="19"/>
        <v>0</v>
      </c>
      <c r="AH103" s="171">
        <f t="shared" si="20"/>
        <v>0</v>
      </c>
    </row>
    <row r="104" spans="1:34" x14ac:dyDescent="0.25">
      <c r="A104" s="231">
        <v>87</v>
      </c>
      <c r="B104" s="16" t="s">
        <v>84</v>
      </c>
      <c r="C104" s="29" t="s">
        <v>12</v>
      </c>
      <c r="D104" s="18"/>
      <c r="E104" s="144"/>
      <c r="F104" s="144"/>
      <c r="G104" s="35"/>
      <c r="H104" s="38"/>
      <c r="I104" s="38"/>
      <c r="J104" s="38">
        <f t="shared" si="12"/>
        <v>0</v>
      </c>
      <c r="K104" s="38">
        <f t="shared" si="21"/>
        <v>0</v>
      </c>
      <c r="L104" s="352">
        <f t="shared" si="13"/>
        <v>0</v>
      </c>
      <c r="M104" s="18"/>
      <c r="N104" s="144"/>
      <c r="O104" s="144"/>
      <c r="P104" s="144"/>
      <c r="Q104" s="35"/>
      <c r="R104" s="38"/>
      <c r="S104" s="38"/>
      <c r="T104" s="38">
        <f t="shared" si="14"/>
        <v>0</v>
      </c>
      <c r="U104" s="38">
        <f t="shared" si="15"/>
        <v>0</v>
      </c>
      <c r="V104" s="166">
        <f t="shared" si="16"/>
        <v>0</v>
      </c>
      <c r="W104" s="38"/>
      <c r="X104" s="38"/>
      <c r="Y104" s="206">
        <f t="shared" si="17"/>
        <v>0</v>
      </c>
      <c r="Z104" s="38"/>
      <c r="AA104" s="38"/>
      <c r="AB104" s="38"/>
      <c r="AC104" s="370">
        <f t="shared" si="18"/>
        <v>0</v>
      </c>
      <c r="AD104" s="197"/>
      <c r="AE104" s="160"/>
      <c r="AF104" s="38"/>
      <c r="AG104" s="168">
        <f t="shared" si="19"/>
        <v>0</v>
      </c>
      <c r="AH104" s="171">
        <f t="shared" si="20"/>
        <v>0</v>
      </c>
    </row>
    <row r="105" spans="1:34" x14ac:dyDescent="0.25">
      <c r="A105" s="241"/>
      <c r="B105" s="268">
        <v>4.8000000000000001E-2</v>
      </c>
      <c r="C105" s="39" t="s">
        <v>82</v>
      </c>
      <c r="D105" s="46"/>
      <c r="E105" s="149"/>
      <c r="F105" s="149"/>
      <c r="G105" s="46"/>
      <c r="H105" s="149"/>
      <c r="I105" s="149"/>
      <c r="J105" s="38">
        <f t="shared" si="12"/>
        <v>0</v>
      </c>
      <c r="K105" s="38">
        <f t="shared" si="21"/>
        <v>0</v>
      </c>
      <c r="L105" s="352">
        <f t="shared" si="13"/>
        <v>0</v>
      </c>
      <c r="M105" s="46"/>
      <c r="N105" s="149"/>
      <c r="O105" s="149"/>
      <c r="P105" s="149"/>
      <c r="Q105" s="46"/>
      <c r="R105" s="149"/>
      <c r="S105" s="149"/>
      <c r="T105" s="38">
        <f t="shared" si="14"/>
        <v>0</v>
      </c>
      <c r="U105" s="38">
        <f t="shared" si="15"/>
        <v>0</v>
      </c>
      <c r="V105" s="166">
        <f t="shared" si="16"/>
        <v>0</v>
      </c>
      <c r="W105" s="150"/>
      <c r="X105" s="149"/>
      <c r="Y105" s="206">
        <f t="shared" si="17"/>
        <v>0</v>
      </c>
      <c r="Z105" s="150"/>
      <c r="AA105" s="150"/>
      <c r="AB105" s="150"/>
      <c r="AC105" s="370">
        <f t="shared" si="18"/>
        <v>0</v>
      </c>
      <c r="AD105" s="199"/>
      <c r="AE105" s="191"/>
      <c r="AF105" s="150"/>
      <c r="AG105" s="168">
        <f t="shared" si="19"/>
        <v>0</v>
      </c>
      <c r="AH105" s="171">
        <f t="shared" si="20"/>
        <v>0</v>
      </c>
    </row>
    <row r="106" spans="1:34" x14ac:dyDescent="0.25">
      <c r="A106" s="242"/>
      <c r="B106" s="272" t="s">
        <v>209</v>
      </c>
      <c r="C106" s="35"/>
      <c r="D106" s="35"/>
      <c r="E106" s="38"/>
      <c r="F106" s="38"/>
      <c r="G106" s="38"/>
      <c r="H106" s="38"/>
      <c r="I106" s="151"/>
      <c r="J106" s="38">
        <f t="shared" si="12"/>
        <v>0</v>
      </c>
      <c r="K106" s="38">
        <f t="shared" si="21"/>
        <v>0</v>
      </c>
      <c r="L106" s="352">
        <f t="shared" si="13"/>
        <v>0</v>
      </c>
      <c r="M106" s="35"/>
      <c r="N106" s="38"/>
      <c r="O106" s="38"/>
      <c r="P106" s="38"/>
      <c r="Q106" s="38"/>
      <c r="R106" s="151"/>
      <c r="S106" s="151"/>
      <c r="T106" s="38">
        <f t="shared" si="14"/>
        <v>0</v>
      </c>
      <c r="U106" s="38">
        <f t="shared" si="15"/>
        <v>0</v>
      </c>
      <c r="V106" s="166">
        <f t="shared" si="16"/>
        <v>0</v>
      </c>
      <c r="W106" s="148"/>
      <c r="X106" s="38"/>
      <c r="Y106" s="206">
        <f t="shared" si="17"/>
        <v>0</v>
      </c>
      <c r="Z106" s="148"/>
      <c r="AA106" s="148"/>
      <c r="AB106" s="148"/>
      <c r="AC106" s="370">
        <f t="shared" si="18"/>
        <v>0</v>
      </c>
      <c r="AD106" s="197"/>
      <c r="AE106" s="160"/>
      <c r="AF106" s="53"/>
      <c r="AG106" s="168">
        <f t="shared" si="19"/>
        <v>0</v>
      </c>
      <c r="AH106" s="171">
        <f t="shared" si="20"/>
        <v>0</v>
      </c>
    </row>
    <row r="107" spans="1:34" x14ac:dyDescent="0.25">
      <c r="A107" s="231">
        <v>88</v>
      </c>
      <c r="B107" s="19" t="s">
        <v>71</v>
      </c>
      <c r="C107" s="20" t="s">
        <v>12</v>
      </c>
      <c r="D107" s="18"/>
      <c r="E107" s="38"/>
      <c r="F107" s="144"/>
      <c r="G107" s="38"/>
      <c r="H107" s="38"/>
      <c r="I107" s="38"/>
      <c r="J107" s="38">
        <f t="shared" si="12"/>
        <v>0</v>
      </c>
      <c r="K107" s="38">
        <f t="shared" si="21"/>
        <v>0</v>
      </c>
      <c r="L107" s="352">
        <f t="shared" si="13"/>
        <v>0</v>
      </c>
      <c r="M107" s="18"/>
      <c r="N107" s="144"/>
      <c r="O107" s="38"/>
      <c r="P107" s="144"/>
      <c r="Q107" s="38"/>
      <c r="R107" s="38"/>
      <c r="S107" s="38"/>
      <c r="T107" s="38">
        <f t="shared" si="14"/>
        <v>0</v>
      </c>
      <c r="U107" s="38">
        <f t="shared" si="15"/>
        <v>0</v>
      </c>
      <c r="V107" s="166">
        <f t="shared" si="16"/>
        <v>0</v>
      </c>
      <c r="W107" s="38"/>
      <c r="X107" s="38"/>
      <c r="Y107" s="206">
        <f t="shared" si="17"/>
        <v>0</v>
      </c>
      <c r="Z107" s="38"/>
      <c r="AA107" s="38"/>
      <c r="AB107" s="38"/>
      <c r="AC107" s="370">
        <f t="shared" si="18"/>
        <v>0</v>
      </c>
      <c r="AD107" s="197"/>
      <c r="AE107" s="160"/>
      <c r="AF107" s="35"/>
      <c r="AG107" s="168">
        <f t="shared" si="19"/>
        <v>0</v>
      </c>
      <c r="AH107" s="171">
        <f t="shared" si="20"/>
        <v>0</v>
      </c>
    </row>
    <row r="108" spans="1:34" x14ac:dyDescent="0.25">
      <c r="A108" s="231">
        <v>89</v>
      </c>
      <c r="B108" s="24" t="s">
        <v>104</v>
      </c>
      <c r="C108" s="25" t="s">
        <v>12</v>
      </c>
      <c r="D108" s="18"/>
      <c r="E108" s="38"/>
      <c r="F108" s="144"/>
      <c r="G108" s="38"/>
      <c r="H108" s="38"/>
      <c r="I108" s="38"/>
      <c r="J108" s="38">
        <f t="shared" si="12"/>
        <v>0</v>
      </c>
      <c r="K108" s="38">
        <f t="shared" si="21"/>
        <v>0</v>
      </c>
      <c r="L108" s="352">
        <f t="shared" si="13"/>
        <v>0</v>
      </c>
      <c r="M108" s="18"/>
      <c r="N108" s="144"/>
      <c r="O108" s="38"/>
      <c r="P108" s="144"/>
      <c r="Q108" s="38"/>
      <c r="R108" s="38"/>
      <c r="S108" s="38"/>
      <c r="T108" s="38">
        <f t="shared" si="14"/>
        <v>0</v>
      </c>
      <c r="U108" s="38">
        <f t="shared" si="15"/>
        <v>0</v>
      </c>
      <c r="V108" s="166">
        <f t="shared" si="16"/>
        <v>0</v>
      </c>
      <c r="W108" s="38"/>
      <c r="X108" s="38"/>
      <c r="Y108" s="206">
        <f t="shared" si="17"/>
        <v>0</v>
      </c>
      <c r="Z108" s="38"/>
      <c r="AA108" s="38"/>
      <c r="AB108" s="38"/>
      <c r="AC108" s="370">
        <f t="shared" si="18"/>
        <v>0</v>
      </c>
      <c r="AD108" s="197"/>
      <c r="AE108" s="160"/>
      <c r="AF108" s="35"/>
      <c r="AG108" s="168">
        <f t="shared" si="19"/>
        <v>0</v>
      </c>
      <c r="AH108" s="171">
        <f t="shared" si="20"/>
        <v>0</v>
      </c>
    </row>
    <row r="109" spans="1:34" x14ac:dyDescent="0.25">
      <c r="A109" s="231">
        <v>90</v>
      </c>
      <c r="B109" s="24" t="s">
        <v>80</v>
      </c>
      <c r="C109" s="25" t="s">
        <v>12</v>
      </c>
      <c r="D109" s="18"/>
      <c r="E109" s="38"/>
      <c r="F109" s="144"/>
      <c r="G109" s="38"/>
      <c r="H109" s="38"/>
      <c r="I109" s="38"/>
      <c r="J109" s="38">
        <f t="shared" si="12"/>
        <v>0</v>
      </c>
      <c r="K109" s="38">
        <f t="shared" si="21"/>
        <v>0</v>
      </c>
      <c r="L109" s="352">
        <f t="shared" si="13"/>
        <v>0</v>
      </c>
      <c r="M109" s="18"/>
      <c r="N109" s="144"/>
      <c r="O109" s="38"/>
      <c r="P109" s="144"/>
      <c r="Q109" s="38"/>
      <c r="R109" s="38"/>
      <c r="S109" s="38"/>
      <c r="T109" s="38">
        <f t="shared" si="14"/>
        <v>0</v>
      </c>
      <c r="U109" s="38">
        <f t="shared" si="15"/>
        <v>0</v>
      </c>
      <c r="V109" s="166">
        <f t="shared" si="16"/>
        <v>0</v>
      </c>
      <c r="W109" s="38"/>
      <c r="X109" s="38"/>
      <c r="Y109" s="206">
        <f t="shared" si="17"/>
        <v>0</v>
      </c>
      <c r="Z109" s="38"/>
      <c r="AA109" s="38"/>
      <c r="AB109" s="38"/>
      <c r="AC109" s="370">
        <f t="shared" si="18"/>
        <v>0</v>
      </c>
      <c r="AD109" s="197"/>
      <c r="AE109" s="160"/>
      <c r="AF109" s="35"/>
      <c r="AG109" s="168">
        <f t="shared" si="19"/>
        <v>0</v>
      </c>
      <c r="AH109" s="171">
        <f t="shared" si="20"/>
        <v>0</v>
      </c>
    </row>
    <row r="110" spans="1:34" x14ac:dyDescent="0.25">
      <c r="A110" s="231">
        <v>91</v>
      </c>
      <c r="B110" s="16" t="s">
        <v>105</v>
      </c>
      <c r="C110" s="25" t="s">
        <v>12</v>
      </c>
      <c r="D110" s="18"/>
      <c r="E110" s="38"/>
      <c r="F110" s="144"/>
      <c r="G110" s="38"/>
      <c r="H110" s="38"/>
      <c r="I110" s="38"/>
      <c r="J110" s="38">
        <f t="shared" si="12"/>
        <v>0</v>
      </c>
      <c r="K110" s="38">
        <f t="shared" si="21"/>
        <v>0</v>
      </c>
      <c r="L110" s="352">
        <f t="shared" si="13"/>
        <v>0</v>
      </c>
      <c r="M110" s="18"/>
      <c r="N110" s="144"/>
      <c r="O110" s="38"/>
      <c r="P110" s="144"/>
      <c r="Q110" s="38"/>
      <c r="R110" s="38"/>
      <c r="S110" s="38"/>
      <c r="T110" s="38">
        <f t="shared" si="14"/>
        <v>0</v>
      </c>
      <c r="U110" s="38">
        <f t="shared" si="15"/>
        <v>0</v>
      </c>
      <c r="V110" s="166">
        <f t="shared" si="16"/>
        <v>0</v>
      </c>
      <c r="W110" s="38"/>
      <c r="X110" s="38"/>
      <c r="Y110" s="206">
        <f t="shared" si="17"/>
        <v>0</v>
      </c>
      <c r="Z110" s="38"/>
      <c r="AA110" s="38"/>
      <c r="AB110" s="38"/>
      <c r="AC110" s="370">
        <f t="shared" si="18"/>
        <v>0</v>
      </c>
      <c r="AD110" s="197"/>
      <c r="AE110" s="160"/>
      <c r="AF110" s="35"/>
      <c r="AG110" s="168">
        <f t="shared" si="19"/>
        <v>0</v>
      </c>
      <c r="AH110" s="171">
        <f t="shared" si="20"/>
        <v>0</v>
      </c>
    </row>
    <row r="111" spans="1:34" x14ac:dyDescent="0.25">
      <c r="A111" s="231">
        <v>92</v>
      </c>
      <c r="B111" s="16" t="s">
        <v>106</v>
      </c>
      <c r="C111" s="25" t="s">
        <v>12</v>
      </c>
      <c r="D111" s="18"/>
      <c r="E111" s="38"/>
      <c r="F111" s="144"/>
      <c r="G111" s="38"/>
      <c r="H111" s="38"/>
      <c r="I111" s="38"/>
      <c r="J111" s="38">
        <f t="shared" si="12"/>
        <v>0</v>
      </c>
      <c r="K111" s="38">
        <f t="shared" si="21"/>
        <v>0</v>
      </c>
      <c r="L111" s="352">
        <f t="shared" si="13"/>
        <v>0</v>
      </c>
      <c r="M111" s="18"/>
      <c r="N111" s="144"/>
      <c r="O111" s="38"/>
      <c r="P111" s="144"/>
      <c r="Q111" s="38"/>
      <c r="R111" s="38"/>
      <c r="S111" s="38"/>
      <c r="T111" s="38">
        <f t="shared" si="14"/>
        <v>0</v>
      </c>
      <c r="U111" s="38">
        <f t="shared" si="15"/>
        <v>0</v>
      </c>
      <c r="V111" s="166">
        <f t="shared" si="16"/>
        <v>0</v>
      </c>
      <c r="W111" s="38"/>
      <c r="X111" s="38"/>
      <c r="Y111" s="206">
        <f t="shared" si="17"/>
        <v>0</v>
      </c>
      <c r="Z111" s="38"/>
      <c r="AA111" s="38"/>
      <c r="AB111" s="38"/>
      <c r="AC111" s="370">
        <f t="shared" si="18"/>
        <v>0</v>
      </c>
      <c r="AD111" s="197"/>
      <c r="AE111" s="160"/>
      <c r="AF111" s="35"/>
      <c r="AG111" s="168">
        <f t="shared" si="19"/>
        <v>0</v>
      </c>
      <c r="AH111" s="171">
        <f t="shared" si="20"/>
        <v>0</v>
      </c>
    </row>
    <row r="112" spans="1:34" x14ac:dyDescent="0.25">
      <c r="A112" s="231">
        <v>93</v>
      </c>
      <c r="B112" s="24" t="s">
        <v>110</v>
      </c>
      <c r="C112" s="25" t="s">
        <v>12</v>
      </c>
      <c r="D112" s="18"/>
      <c r="E112" s="38"/>
      <c r="F112" s="144"/>
      <c r="G112" s="38"/>
      <c r="H112" s="38"/>
      <c r="I112" s="38"/>
      <c r="J112" s="38">
        <f t="shared" si="12"/>
        <v>0</v>
      </c>
      <c r="K112" s="38">
        <f t="shared" si="21"/>
        <v>0</v>
      </c>
      <c r="L112" s="352">
        <f t="shared" si="13"/>
        <v>0</v>
      </c>
      <c r="M112" s="18"/>
      <c r="N112" s="144"/>
      <c r="O112" s="38"/>
      <c r="P112" s="144"/>
      <c r="Q112" s="38"/>
      <c r="R112" s="38"/>
      <c r="S112" s="38"/>
      <c r="T112" s="38">
        <f t="shared" si="14"/>
        <v>0</v>
      </c>
      <c r="U112" s="38">
        <f t="shared" si="15"/>
        <v>0</v>
      </c>
      <c r="V112" s="166">
        <f t="shared" si="16"/>
        <v>0</v>
      </c>
      <c r="W112" s="38"/>
      <c r="X112" s="38"/>
      <c r="Y112" s="206">
        <f t="shared" si="17"/>
        <v>0</v>
      </c>
      <c r="Z112" s="38"/>
      <c r="AA112" s="38"/>
      <c r="AB112" s="38"/>
      <c r="AC112" s="370">
        <f t="shared" si="18"/>
        <v>0</v>
      </c>
      <c r="AD112" s="197"/>
      <c r="AE112" s="160"/>
      <c r="AF112" s="35"/>
      <c r="AG112" s="168">
        <f t="shared" si="19"/>
        <v>0</v>
      </c>
      <c r="AH112" s="171">
        <f t="shared" si="20"/>
        <v>0</v>
      </c>
    </row>
    <row r="113" spans="1:34" x14ac:dyDescent="0.25">
      <c r="A113" s="231">
        <v>94</v>
      </c>
      <c r="B113" s="24" t="s">
        <v>79</v>
      </c>
      <c r="C113" s="25" t="s">
        <v>12</v>
      </c>
      <c r="D113" s="18"/>
      <c r="E113" s="38"/>
      <c r="F113" s="144"/>
      <c r="G113" s="38"/>
      <c r="H113" s="38"/>
      <c r="I113" s="38"/>
      <c r="J113" s="38">
        <f t="shared" si="12"/>
        <v>0</v>
      </c>
      <c r="K113" s="38">
        <f t="shared" si="21"/>
        <v>0</v>
      </c>
      <c r="L113" s="352">
        <f t="shared" si="13"/>
        <v>0</v>
      </c>
      <c r="M113" s="18"/>
      <c r="N113" s="144"/>
      <c r="O113" s="38"/>
      <c r="P113" s="144"/>
      <c r="Q113" s="38"/>
      <c r="R113" s="38"/>
      <c r="S113" s="38"/>
      <c r="T113" s="38">
        <f t="shared" si="14"/>
        <v>0</v>
      </c>
      <c r="U113" s="38">
        <f t="shared" si="15"/>
        <v>0</v>
      </c>
      <c r="V113" s="166">
        <f t="shared" si="16"/>
        <v>0</v>
      </c>
      <c r="W113" s="38"/>
      <c r="X113" s="38"/>
      <c r="Y113" s="206">
        <f t="shared" si="17"/>
        <v>0</v>
      </c>
      <c r="Z113" s="38"/>
      <c r="AA113" s="38"/>
      <c r="AB113" s="38"/>
      <c r="AC113" s="370">
        <f t="shared" si="18"/>
        <v>0</v>
      </c>
      <c r="AD113" s="197"/>
      <c r="AE113" s="160"/>
      <c r="AF113" s="35"/>
      <c r="AG113" s="168">
        <f t="shared" si="19"/>
        <v>0</v>
      </c>
      <c r="AH113" s="171">
        <f t="shared" si="20"/>
        <v>0</v>
      </c>
    </row>
    <row r="114" spans="1:34" x14ac:dyDescent="0.25">
      <c r="A114" s="231"/>
      <c r="B114" s="269" t="s">
        <v>61</v>
      </c>
      <c r="C114" s="7"/>
      <c r="D114" s="144"/>
      <c r="E114" s="144"/>
      <c r="F114" s="144"/>
      <c r="G114" s="35"/>
      <c r="H114" s="38"/>
      <c r="I114" s="38"/>
      <c r="J114" s="38">
        <f t="shared" si="12"/>
        <v>0</v>
      </c>
      <c r="K114" s="38">
        <f t="shared" si="21"/>
        <v>0</v>
      </c>
      <c r="L114" s="352">
        <f t="shared" si="13"/>
        <v>0</v>
      </c>
      <c r="M114" s="144"/>
      <c r="N114" s="144"/>
      <c r="O114" s="144"/>
      <c r="P114" s="144"/>
      <c r="Q114" s="35"/>
      <c r="R114" s="38"/>
      <c r="S114" s="38"/>
      <c r="T114" s="38">
        <f t="shared" si="14"/>
        <v>0</v>
      </c>
      <c r="U114" s="38">
        <f t="shared" si="15"/>
        <v>0</v>
      </c>
      <c r="V114" s="166">
        <f t="shared" si="16"/>
        <v>0</v>
      </c>
      <c r="W114" s="38"/>
      <c r="X114" s="38"/>
      <c r="Y114" s="206">
        <f t="shared" si="17"/>
        <v>0</v>
      </c>
      <c r="Z114" s="38"/>
      <c r="AA114" s="38"/>
      <c r="AB114" s="38"/>
      <c r="AC114" s="370">
        <f t="shared" si="18"/>
        <v>0</v>
      </c>
      <c r="AD114" s="197"/>
      <c r="AE114" s="160"/>
      <c r="AF114" s="38"/>
      <c r="AG114" s="168">
        <f t="shared" si="19"/>
        <v>0</v>
      </c>
      <c r="AH114" s="171">
        <f t="shared" si="20"/>
        <v>0</v>
      </c>
    </row>
    <row r="115" spans="1:34" x14ac:dyDescent="0.25">
      <c r="A115" s="231">
        <v>95</v>
      </c>
      <c r="B115" s="16" t="s">
        <v>1</v>
      </c>
      <c r="C115" s="17" t="s">
        <v>12</v>
      </c>
      <c r="D115" s="144"/>
      <c r="E115" s="144"/>
      <c r="F115" s="144"/>
      <c r="G115" s="35"/>
      <c r="H115" s="38"/>
      <c r="I115" s="38"/>
      <c r="J115" s="38">
        <f t="shared" si="12"/>
        <v>0</v>
      </c>
      <c r="K115" s="38">
        <f t="shared" si="21"/>
        <v>0</v>
      </c>
      <c r="L115" s="352">
        <f t="shared" si="13"/>
        <v>0</v>
      </c>
      <c r="M115" s="144"/>
      <c r="N115" s="144"/>
      <c r="O115" s="144"/>
      <c r="P115" s="144"/>
      <c r="Q115" s="35"/>
      <c r="R115" s="38"/>
      <c r="S115" s="38"/>
      <c r="T115" s="38">
        <f t="shared" si="14"/>
        <v>0</v>
      </c>
      <c r="U115" s="38">
        <f t="shared" si="15"/>
        <v>0</v>
      </c>
      <c r="V115" s="166">
        <f t="shared" si="16"/>
        <v>0</v>
      </c>
      <c r="W115" s="38"/>
      <c r="X115" s="38"/>
      <c r="Y115" s="206">
        <f t="shared" si="17"/>
        <v>0</v>
      </c>
      <c r="Z115" s="38"/>
      <c r="AA115" s="38"/>
      <c r="AB115" s="38"/>
      <c r="AC115" s="370">
        <f t="shared" si="18"/>
        <v>0</v>
      </c>
      <c r="AD115" s="197"/>
      <c r="AE115" s="160"/>
      <c r="AF115" s="38"/>
      <c r="AG115" s="168">
        <f t="shared" si="19"/>
        <v>0</v>
      </c>
      <c r="AH115" s="171">
        <f t="shared" si="20"/>
        <v>0</v>
      </c>
    </row>
    <row r="116" spans="1:34" x14ac:dyDescent="0.25">
      <c r="A116" s="231">
        <v>96</v>
      </c>
      <c r="B116" s="19" t="s">
        <v>62</v>
      </c>
      <c r="C116" s="20" t="s">
        <v>12</v>
      </c>
      <c r="D116" s="144"/>
      <c r="E116" s="144"/>
      <c r="F116" s="144"/>
      <c r="G116" s="35"/>
      <c r="H116" s="38"/>
      <c r="I116" s="38"/>
      <c r="J116" s="38">
        <f t="shared" si="12"/>
        <v>0</v>
      </c>
      <c r="K116" s="38">
        <f t="shared" si="21"/>
        <v>0</v>
      </c>
      <c r="L116" s="352">
        <f t="shared" si="13"/>
        <v>0</v>
      </c>
      <c r="M116" s="144"/>
      <c r="N116" s="144"/>
      <c r="O116" s="144"/>
      <c r="P116" s="144"/>
      <c r="Q116" s="35"/>
      <c r="R116" s="38"/>
      <c r="S116" s="38"/>
      <c r="T116" s="38">
        <f t="shared" si="14"/>
        <v>0</v>
      </c>
      <c r="U116" s="38">
        <f t="shared" si="15"/>
        <v>0</v>
      </c>
      <c r="V116" s="166">
        <f t="shared" si="16"/>
        <v>0</v>
      </c>
      <c r="W116" s="38"/>
      <c r="X116" s="38"/>
      <c r="Y116" s="206">
        <f t="shared" si="17"/>
        <v>0</v>
      </c>
      <c r="Z116" s="38"/>
      <c r="AA116" s="38"/>
      <c r="AB116" s="38"/>
      <c r="AC116" s="370">
        <f t="shared" si="18"/>
        <v>0</v>
      </c>
      <c r="AD116" s="197"/>
      <c r="AE116" s="160"/>
      <c r="AF116" s="38"/>
      <c r="AG116" s="168">
        <f t="shared" si="19"/>
        <v>0</v>
      </c>
      <c r="AH116" s="171">
        <f t="shared" si="20"/>
        <v>0</v>
      </c>
    </row>
    <row r="117" spans="1:34" x14ac:dyDescent="0.25">
      <c r="A117" s="231">
        <v>97</v>
      </c>
      <c r="B117" s="19" t="s">
        <v>90</v>
      </c>
      <c r="C117" s="20" t="s">
        <v>12</v>
      </c>
      <c r="D117" s="144"/>
      <c r="E117" s="144"/>
      <c r="F117" s="144"/>
      <c r="G117" s="35"/>
      <c r="H117" s="38"/>
      <c r="I117" s="38"/>
      <c r="J117" s="38">
        <f t="shared" si="12"/>
        <v>0</v>
      </c>
      <c r="K117" s="38">
        <f t="shared" si="21"/>
        <v>0</v>
      </c>
      <c r="L117" s="352">
        <f t="shared" si="13"/>
        <v>0</v>
      </c>
      <c r="M117" s="144"/>
      <c r="N117" s="144"/>
      <c r="O117" s="144"/>
      <c r="P117" s="144"/>
      <c r="Q117" s="35"/>
      <c r="R117" s="38"/>
      <c r="S117" s="38"/>
      <c r="T117" s="38">
        <f t="shared" si="14"/>
        <v>0</v>
      </c>
      <c r="U117" s="38">
        <f t="shared" si="15"/>
        <v>0</v>
      </c>
      <c r="V117" s="166">
        <f t="shared" si="16"/>
        <v>0</v>
      </c>
      <c r="W117" s="38"/>
      <c r="X117" s="38"/>
      <c r="Y117" s="206">
        <f t="shared" si="17"/>
        <v>0</v>
      </c>
      <c r="Z117" s="38"/>
      <c r="AA117" s="38"/>
      <c r="AB117" s="38"/>
      <c r="AC117" s="370">
        <f t="shared" si="18"/>
        <v>0</v>
      </c>
      <c r="AD117" s="197"/>
      <c r="AE117" s="160"/>
      <c r="AF117" s="38"/>
      <c r="AG117" s="168">
        <f t="shared" si="19"/>
        <v>0</v>
      </c>
      <c r="AH117" s="171">
        <f t="shared" si="20"/>
        <v>0</v>
      </c>
    </row>
    <row r="118" spans="1:34" x14ac:dyDescent="0.25">
      <c r="A118" s="231">
        <v>98</v>
      </c>
      <c r="B118" s="19" t="s">
        <v>63</v>
      </c>
      <c r="C118" s="20" t="s">
        <v>12</v>
      </c>
      <c r="D118" s="144"/>
      <c r="E118" s="144"/>
      <c r="F118" s="144"/>
      <c r="G118" s="35"/>
      <c r="H118" s="38"/>
      <c r="I118" s="38"/>
      <c r="J118" s="38">
        <f t="shared" si="12"/>
        <v>0</v>
      </c>
      <c r="K118" s="38">
        <f t="shared" si="21"/>
        <v>0</v>
      </c>
      <c r="L118" s="352">
        <f t="shared" si="13"/>
        <v>0</v>
      </c>
      <c r="M118" s="144"/>
      <c r="N118" s="144"/>
      <c r="O118" s="144"/>
      <c r="P118" s="144"/>
      <c r="Q118" s="35"/>
      <c r="R118" s="38"/>
      <c r="S118" s="38"/>
      <c r="T118" s="38">
        <f t="shared" si="14"/>
        <v>0</v>
      </c>
      <c r="U118" s="38">
        <f t="shared" si="15"/>
        <v>0</v>
      </c>
      <c r="V118" s="166">
        <f t="shared" si="16"/>
        <v>0</v>
      </c>
      <c r="W118" s="38"/>
      <c r="X118" s="38"/>
      <c r="Y118" s="206">
        <f t="shared" si="17"/>
        <v>0</v>
      </c>
      <c r="Z118" s="38"/>
      <c r="AA118" s="38"/>
      <c r="AB118" s="38"/>
      <c r="AC118" s="370">
        <f t="shared" si="18"/>
        <v>0</v>
      </c>
      <c r="AD118" s="197"/>
      <c r="AE118" s="160"/>
      <c r="AF118" s="38"/>
      <c r="AG118" s="168">
        <f t="shared" si="19"/>
        <v>0</v>
      </c>
      <c r="AH118" s="171">
        <f t="shared" si="20"/>
        <v>0</v>
      </c>
    </row>
    <row r="119" spans="1:34" x14ac:dyDescent="0.25">
      <c r="A119" s="231">
        <v>99</v>
      </c>
      <c r="B119" s="16" t="s">
        <v>64</v>
      </c>
      <c r="C119" s="17" t="s">
        <v>12</v>
      </c>
      <c r="D119" s="144"/>
      <c r="E119" s="144"/>
      <c r="F119" s="144"/>
      <c r="G119" s="35">
        <v>5.5999999999999999E-3</v>
      </c>
      <c r="H119" s="38"/>
      <c r="I119" s="38"/>
      <c r="J119" s="38">
        <f t="shared" si="12"/>
        <v>0</v>
      </c>
      <c r="K119" s="38">
        <f t="shared" si="21"/>
        <v>0</v>
      </c>
      <c r="L119" s="352">
        <f t="shared" si="13"/>
        <v>5.5999999999999999E-3</v>
      </c>
      <c r="M119" s="144"/>
      <c r="N119" s="144"/>
      <c r="O119" s="144"/>
      <c r="P119" s="144"/>
      <c r="Q119" s="35">
        <v>5.5999999999999999E-3</v>
      </c>
      <c r="R119" s="38"/>
      <c r="S119" s="38"/>
      <c r="T119" s="38">
        <f t="shared" si="14"/>
        <v>5.5999999999999999E-3</v>
      </c>
      <c r="U119" s="38">
        <f t="shared" si="15"/>
        <v>0</v>
      </c>
      <c r="V119" s="166">
        <f t="shared" si="16"/>
        <v>5.5999999999999999E-3</v>
      </c>
      <c r="W119" s="38"/>
      <c r="X119" s="38"/>
      <c r="Y119" s="206">
        <f t="shared" si="17"/>
        <v>0</v>
      </c>
      <c r="Z119" s="38"/>
      <c r="AA119" s="38"/>
      <c r="AB119" s="38"/>
      <c r="AC119" s="370">
        <f t="shared" si="18"/>
        <v>0</v>
      </c>
      <c r="AD119" s="197"/>
      <c r="AE119" s="160"/>
      <c r="AF119" s="38"/>
      <c r="AG119" s="168">
        <f t="shared" si="19"/>
        <v>0</v>
      </c>
      <c r="AH119" s="171">
        <f t="shared" si="20"/>
        <v>1.12E-2</v>
      </c>
    </row>
    <row r="120" spans="1:34" x14ac:dyDescent="0.25">
      <c r="A120" s="231">
        <v>100</v>
      </c>
      <c r="B120" s="16" t="s">
        <v>65</v>
      </c>
      <c r="C120" s="17" t="s">
        <v>12</v>
      </c>
      <c r="D120" s="144"/>
      <c r="E120" s="144"/>
      <c r="F120" s="144"/>
      <c r="G120" s="35"/>
      <c r="H120" s="38"/>
      <c r="I120" s="38"/>
      <c r="J120" s="38">
        <f t="shared" si="12"/>
        <v>0</v>
      </c>
      <c r="K120" s="38">
        <f t="shared" si="21"/>
        <v>0</v>
      </c>
      <c r="L120" s="352">
        <f t="shared" si="13"/>
        <v>0</v>
      </c>
      <c r="M120" s="144"/>
      <c r="N120" s="144"/>
      <c r="O120" s="144"/>
      <c r="P120" s="144"/>
      <c r="Q120" s="35"/>
      <c r="R120" s="38"/>
      <c r="S120" s="38"/>
      <c r="T120" s="38">
        <f t="shared" si="14"/>
        <v>0</v>
      </c>
      <c r="U120" s="38">
        <f t="shared" si="15"/>
        <v>0</v>
      </c>
      <c r="V120" s="166">
        <f t="shared" si="16"/>
        <v>0</v>
      </c>
      <c r="W120" s="38"/>
      <c r="X120" s="38"/>
      <c r="Y120" s="206">
        <f t="shared" si="17"/>
        <v>0</v>
      </c>
      <c r="Z120" s="38"/>
      <c r="AA120" s="38"/>
      <c r="AB120" s="38"/>
      <c r="AC120" s="370">
        <f t="shared" si="18"/>
        <v>0</v>
      </c>
      <c r="AD120" s="197"/>
      <c r="AE120" s="197"/>
      <c r="AF120" s="38"/>
      <c r="AG120" s="168">
        <f t="shared" si="19"/>
        <v>0</v>
      </c>
      <c r="AH120" s="171">
        <f t="shared" si="20"/>
        <v>0</v>
      </c>
    </row>
    <row r="121" spans="1:34" x14ac:dyDescent="0.25">
      <c r="A121" s="231"/>
      <c r="B121" s="269" t="s">
        <v>120</v>
      </c>
      <c r="C121" s="7"/>
      <c r="D121" s="144"/>
      <c r="E121" s="144"/>
      <c r="F121" s="144"/>
      <c r="G121" s="35"/>
      <c r="H121" s="38"/>
      <c r="I121" s="38"/>
      <c r="J121" s="38">
        <f t="shared" si="12"/>
        <v>0</v>
      </c>
      <c r="K121" s="38">
        <f t="shared" si="21"/>
        <v>0</v>
      </c>
      <c r="L121" s="352">
        <f t="shared" si="13"/>
        <v>0</v>
      </c>
      <c r="M121" s="144"/>
      <c r="N121" s="144"/>
      <c r="O121" s="144"/>
      <c r="P121" s="144"/>
      <c r="Q121" s="35"/>
      <c r="R121" s="38"/>
      <c r="S121" s="38"/>
      <c r="T121" s="38">
        <f t="shared" si="14"/>
        <v>0</v>
      </c>
      <c r="U121" s="38">
        <f t="shared" si="15"/>
        <v>0</v>
      </c>
      <c r="V121" s="166">
        <f t="shared" si="16"/>
        <v>0</v>
      </c>
      <c r="W121" s="38"/>
      <c r="X121" s="38"/>
      <c r="Y121" s="206">
        <f t="shared" si="17"/>
        <v>0</v>
      </c>
      <c r="Z121" s="38"/>
      <c r="AA121" s="38"/>
      <c r="AB121" s="38"/>
      <c r="AC121" s="370">
        <f t="shared" si="18"/>
        <v>0</v>
      </c>
      <c r="AD121" s="197"/>
      <c r="AE121" s="160"/>
      <c r="AF121" s="38"/>
      <c r="AG121" s="168">
        <f t="shared" si="19"/>
        <v>0</v>
      </c>
      <c r="AH121" s="171">
        <f t="shared" si="20"/>
        <v>0</v>
      </c>
    </row>
    <row r="122" spans="1:34" x14ac:dyDescent="0.25">
      <c r="A122" s="243">
        <v>101</v>
      </c>
      <c r="B122" s="16" t="s">
        <v>72</v>
      </c>
      <c r="C122" s="25" t="s">
        <v>12</v>
      </c>
      <c r="D122" s="144"/>
      <c r="E122" s="144"/>
      <c r="F122" s="144"/>
      <c r="G122" s="35"/>
      <c r="H122" s="38"/>
      <c r="I122" s="38"/>
      <c r="J122" s="38">
        <f t="shared" si="12"/>
        <v>0</v>
      </c>
      <c r="K122" s="38">
        <f t="shared" si="21"/>
        <v>0</v>
      </c>
      <c r="L122" s="352">
        <f t="shared" si="13"/>
        <v>0</v>
      </c>
      <c r="M122" s="144"/>
      <c r="N122" s="144"/>
      <c r="O122" s="144"/>
      <c r="P122" s="144"/>
      <c r="Q122" s="35"/>
      <c r="R122" s="38"/>
      <c r="S122" s="38"/>
      <c r="T122" s="38">
        <f t="shared" si="14"/>
        <v>0</v>
      </c>
      <c r="U122" s="38">
        <f t="shared" si="15"/>
        <v>0</v>
      </c>
      <c r="V122" s="166">
        <f t="shared" si="16"/>
        <v>0</v>
      </c>
      <c r="W122" s="38"/>
      <c r="X122" s="38"/>
      <c r="Y122" s="206">
        <f t="shared" si="17"/>
        <v>0</v>
      </c>
      <c r="Z122" s="38"/>
      <c r="AA122" s="38"/>
      <c r="AB122" s="38"/>
      <c r="AC122" s="370">
        <f t="shared" si="18"/>
        <v>0</v>
      </c>
      <c r="AD122" s="220">
        <f>25/1000</f>
        <v>2.5000000000000001E-2</v>
      </c>
      <c r="AE122" s="160"/>
      <c r="AF122" s="38"/>
      <c r="AG122" s="168">
        <f t="shared" si="19"/>
        <v>2.5000000000000001E-2</v>
      </c>
      <c r="AH122" s="171">
        <f t="shared" si="20"/>
        <v>2.5000000000000001E-2</v>
      </c>
    </row>
    <row r="123" spans="1:34" x14ac:dyDescent="0.25">
      <c r="A123" s="231">
        <v>102</v>
      </c>
      <c r="B123" s="16" t="s">
        <v>73</v>
      </c>
      <c r="C123" s="25" t="s">
        <v>12</v>
      </c>
      <c r="D123" s="144"/>
      <c r="E123" s="144"/>
      <c r="F123" s="144"/>
      <c r="G123" s="35"/>
      <c r="H123" s="38"/>
      <c r="I123" s="38"/>
      <c r="J123" s="38">
        <f t="shared" si="12"/>
        <v>0</v>
      </c>
      <c r="K123" s="38">
        <f t="shared" si="21"/>
        <v>0</v>
      </c>
      <c r="L123" s="352">
        <f t="shared" si="13"/>
        <v>0</v>
      </c>
      <c r="M123" s="144"/>
      <c r="N123" s="144"/>
      <c r="O123" s="144"/>
      <c r="P123" s="144"/>
      <c r="Q123" s="35"/>
      <c r="R123" s="38"/>
      <c r="S123" s="38"/>
      <c r="T123" s="38">
        <f t="shared" si="14"/>
        <v>0</v>
      </c>
      <c r="U123" s="38">
        <f t="shared" si="15"/>
        <v>0</v>
      </c>
      <c r="V123" s="166">
        <f t="shared" si="16"/>
        <v>0</v>
      </c>
      <c r="W123" s="38"/>
      <c r="X123" s="38"/>
      <c r="Y123" s="206">
        <f t="shared" si="17"/>
        <v>0</v>
      </c>
      <c r="Z123" s="38"/>
      <c r="AA123" s="38"/>
      <c r="AB123" s="38"/>
      <c r="AC123" s="370">
        <f t="shared" si="18"/>
        <v>0</v>
      </c>
      <c r="AD123" s="220">
        <f>80/1000</f>
        <v>0.08</v>
      </c>
      <c r="AE123" s="160"/>
      <c r="AF123" s="38"/>
      <c r="AG123" s="168">
        <f t="shared" si="19"/>
        <v>0.08</v>
      </c>
      <c r="AH123" s="171">
        <f t="shared" si="20"/>
        <v>0.08</v>
      </c>
    </row>
    <row r="124" spans="1:34" x14ac:dyDescent="0.25">
      <c r="A124" s="243">
        <v>103</v>
      </c>
      <c r="B124" s="16" t="s">
        <v>74</v>
      </c>
      <c r="C124" s="25" t="s">
        <v>12</v>
      </c>
      <c r="D124" s="144"/>
      <c r="E124" s="436">
        <v>9.5999999999999992E-3</v>
      </c>
      <c r="F124" s="144"/>
      <c r="G124" s="35"/>
      <c r="H124" s="38"/>
      <c r="I124" s="38"/>
      <c r="J124" s="38">
        <f t="shared" si="12"/>
        <v>0</v>
      </c>
      <c r="K124" s="38">
        <f t="shared" si="21"/>
        <v>0</v>
      </c>
      <c r="L124" s="352">
        <f t="shared" si="13"/>
        <v>9.5999999999999992E-3</v>
      </c>
      <c r="M124" s="144"/>
      <c r="N124" s="144"/>
      <c r="O124" s="436">
        <v>9.5999999999999992E-3</v>
      </c>
      <c r="P124" s="144"/>
      <c r="Q124" s="35"/>
      <c r="R124" s="38"/>
      <c r="S124" s="38"/>
      <c r="T124" s="38">
        <f t="shared" si="14"/>
        <v>9.5999999999999992E-3</v>
      </c>
      <c r="U124" s="38">
        <f t="shared" si="15"/>
        <v>0</v>
      </c>
      <c r="V124" s="166">
        <f t="shared" si="16"/>
        <v>9.5999999999999992E-3</v>
      </c>
      <c r="W124" s="38"/>
      <c r="X124" s="38"/>
      <c r="Y124" s="206">
        <f t="shared" si="17"/>
        <v>0</v>
      </c>
      <c r="Z124" s="38"/>
      <c r="AA124" s="38"/>
      <c r="AB124" s="38"/>
      <c r="AC124" s="370">
        <f t="shared" si="18"/>
        <v>0</v>
      </c>
      <c r="AD124" s="220">
        <f>12/1000</f>
        <v>1.2E-2</v>
      </c>
      <c r="AE124" s="160"/>
      <c r="AF124" s="38"/>
      <c r="AG124" s="168">
        <f t="shared" si="19"/>
        <v>1.2E-2</v>
      </c>
      <c r="AH124" s="171">
        <f t="shared" si="20"/>
        <v>3.1199999999999999E-2</v>
      </c>
    </row>
    <row r="125" spans="1:34" x14ac:dyDescent="0.25">
      <c r="A125" s="231">
        <v>104</v>
      </c>
      <c r="B125" s="16" t="s">
        <v>75</v>
      </c>
      <c r="C125" s="25" t="s">
        <v>12</v>
      </c>
      <c r="D125" s="144"/>
      <c r="E125" s="436">
        <v>2.0629999999999999E-2</v>
      </c>
      <c r="F125" s="144"/>
      <c r="G125" s="35"/>
      <c r="H125" s="38"/>
      <c r="I125" s="38"/>
      <c r="J125" s="38">
        <f t="shared" si="12"/>
        <v>0</v>
      </c>
      <c r="K125" s="38">
        <f t="shared" si="21"/>
        <v>0</v>
      </c>
      <c r="L125" s="352">
        <f t="shared" si="13"/>
        <v>2.0629999999999999E-2</v>
      </c>
      <c r="M125" s="144"/>
      <c r="N125" s="144"/>
      <c r="O125" s="436">
        <v>2.0629999999999999E-2</v>
      </c>
      <c r="P125" s="144"/>
      <c r="Q125" s="35"/>
      <c r="R125" s="38"/>
      <c r="S125" s="38"/>
      <c r="T125" s="38">
        <f t="shared" si="14"/>
        <v>2.0629999999999999E-2</v>
      </c>
      <c r="U125" s="38">
        <f t="shared" si="15"/>
        <v>0</v>
      </c>
      <c r="V125" s="166">
        <f t="shared" si="16"/>
        <v>2.0629999999999999E-2</v>
      </c>
      <c r="W125" s="38"/>
      <c r="X125" s="38"/>
      <c r="Y125" s="206">
        <f t="shared" si="17"/>
        <v>0</v>
      </c>
      <c r="Z125" s="38"/>
      <c r="AA125" s="38"/>
      <c r="AB125" s="38"/>
      <c r="AC125" s="370">
        <f t="shared" si="18"/>
        <v>0</v>
      </c>
      <c r="AD125" s="220">
        <f>12.5/1000</f>
        <v>1.2500000000000001E-2</v>
      </c>
      <c r="AE125" s="160"/>
      <c r="AF125" s="38"/>
      <c r="AG125" s="168">
        <f t="shared" si="19"/>
        <v>1.2500000000000001E-2</v>
      </c>
      <c r="AH125" s="171">
        <f t="shared" si="20"/>
        <v>5.3760000000000002E-2</v>
      </c>
    </row>
    <row r="126" spans="1:34" x14ac:dyDescent="0.25">
      <c r="A126" s="243">
        <v>105</v>
      </c>
      <c r="B126" s="16" t="s">
        <v>77</v>
      </c>
      <c r="C126" s="25" t="s">
        <v>12</v>
      </c>
      <c r="D126" s="144"/>
      <c r="E126" s="144"/>
      <c r="F126" s="144"/>
      <c r="G126" s="35"/>
      <c r="H126" s="38"/>
      <c r="I126" s="38"/>
      <c r="J126" s="38">
        <f t="shared" si="12"/>
        <v>0</v>
      </c>
      <c r="K126" s="38">
        <f t="shared" si="21"/>
        <v>0</v>
      </c>
      <c r="L126" s="352">
        <f t="shared" si="13"/>
        <v>0</v>
      </c>
      <c r="M126" s="144"/>
      <c r="N126" s="144"/>
      <c r="O126" s="144"/>
      <c r="P126" s="144"/>
      <c r="Q126" s="35"/>
      <c r="R126" s="38"/>
      <c r="S126" s="38"/>
      <c r="T126" s="38">
        <f t="shared" si="14"/>
        <v>0</v>
      </c>
      <c r="U126" s="38">
        <f t="shared" si="15"/>
        <v>0</v>
      </c>
      <c r="V126" s="166">
        <f t="shared" si="16"/>
        <v>0</v>
      </c>
      <c r="W126" s="38"/>
      <c r="X126" s="38"/>
      <c r="Y126" s="206">
        <f t="shared" si="17"/>
        <v>0</v>
      </c>
      <c r="Z126" s="38"/>
      <c r="AA126" s="38"/>
      <c r="AB126" s="38"/>
      <c r="AC126" s="370">
        <f t="shared" si="18"/>
        <v>0</v>
      </c>
      <c r="AD126" s="197"/>
      <c r="AE126" s="160"/>
      <c r="AF126" s="38"/>
      <c r="AG126" s="168">
        <f t="shared" si="19"/>
        <v>0</v>
      </c>
      <c r="AH126" s="171">
        <f t="shared" si="20"/>
        <v>0</v>
      </c>
    </row>
    <row r="127" spans="1:34" x14ac:dyDescent="0.25">
      <c r="A127" s="231">
        <v>106</v>
      </c>
      <c r="B127" s="238" t="s">
        <v>76</v>
      </c>
      <c r="C127" s="25" t="s">
        <v>12</v>
      </c>
      <c r="D127" s="144"/>
      <c r="E127" s="144"/>
      <c r="F127" s="144"/>
      <c r="G127" s="35"/>
      <c r="H127" s="38"/>
      <c r="I127" s="38"/>
      <c r="J127" s="38">
        <f t="shared" si="12"/>
        <v>0</v>
      </c>
      <c r="K127" s="38">
        <f t="shared" si="21"/>
        <v>0</v>
      </c>
      <c r="L127" s="352">
        <f t="shared" si="13"/>
        <v>0</v>
      </c>
      <c r="M127" s="144"/>
      <c r="N127" s="144"/>
      <c r="O127" s="144"/>
      <c r="P127" s="144"/>
      <c r="Q127" s="35"/>
      <c r="R127" s="38"/>
      <c r="S127" s="38"/>
      <c r="T127" s="38">
        <f t="shared" si="14"/>
        <v>0</v>
      </c>
      <c r="U127" s="38">
        <f t="shared" si="15"/>
        <v>0</v>
      </c>
      <c r="V127" s="166">
        <f t="shared" si="16"/>
        <v>0</v>
      </c>
      <c r="W127" s="38"/>
      <c r="X127" s="38"/>
      <c r="Y127" s="206">
        <f t="shared" si="17"/>
        <v>0</v>
      </c>
      <c r="Z127" s="38"/>
      <c r="AA127" s="38"/>
      <c r="AB127" s="38"/>
      <c r="AC127" s="370">
        <f t="shared" si="18"/>
        <v>0</v>
      </c>
      <c r="AD127" s="197"/>
      <c r="AE127" s="160"/>
      <c r="AF127" s="38"/>
      <c r="AG127" s="168">
        <f t="shared" si="19"/>
        <v>0</v>
      </c>
      <c r="AH127" s="171">
        <f t="shared" si="20"/>
        <v>0</v>
      </c>
    </row>
    <row r="128" spans="1:34" x14ac:dyDescent="0.25">
      <c r="A128" s="243">
        <v>107</v>
      </c>
      <c r="B128" s="24" t="s">
        <v>78</v>
      </c>
      <c r="C128" s="25" t="s">
        <v>12</v>
      </c>
      <c r="D128" s="18"/>
      <c r="E128" s="144"/>
      <c r="F128" s="144"/>
      <c r="G128" s="35"/>
      <c r="H128" s="38"/>
      <c r="I128" s="38"/>
      <c r="J128" s="38">
        <f t="shared" si="12"/>
        <v>0</v>
      </c>
      <c r="K128" s="38">
        <f t="shared" si="21"/>
        <v>0</v>
      </c>
      <c r="L128" s="352">
        <f t="shared" si="13"/>
        <v>0</v>
      </c>
      <c r="M128" s="18"/>
      <c r="N128" s="144"/>
      <c r="O128" s="144"/>
      <c r="P128" s="144"/>
      <c r="Q128" s="35"/>
      <c r="R128" s="38"/>
      <c r="S128" s="38"/>
      <c r="T128" s="38">
        <f t="shared" si="14"/>
        <v>0</v>
      </c>
      <c r="U128" s="38">
        <f t="shared" si="15"/>
        <v>0</v>
      </c>
      <c r="V128" s="166">
        <f t="shared" si="16"/>
        <v>0</v>
      </c>
      <c r="W128" s="38"/>
      <c r="X128" s="38"/>
      <c r="Y128" s="206">
        <f t="shared" si="17"/>
        <v>0</v>
      </c>
      <c r="Z128" s="38"/>
      <c r="AA128" s="38"/>
      <c r="AB128" s="38"/>
      <c r="AC128" s="370">
        <f t="shared" si="18"/>
        <v>0</v>
      </c>
      <c r="AD128" s="197"/>
      <c r="AE128" s="160"/>
      <c r="AF128" s="38"/>
      <c r="AG128" s="168">
        <f t="shared" si="19"/>
        <v>0</v>
      </c>
      <c r="AH128" s="171">
        <f t="shared" si="20"/>
        <v>0</v>
      </c>
    </row>
    <row r="129" spans="1:34" x14ac:dyDescent="0.25">
      <c r="A129" s="231">
        <v>108</v>
      </c>
      <c r="B129" s="24" t="s">
        <v>107</v>
      </c>
      <c r="C129" s="25" t="s">
        <v>12</v>
      </c>
      <c r="D129" s="18"/>
      <c r="E129" s="144"/>
      <c r="F129" s="144"/>
      <c r="G129" s="35"/>
      <c r="H129" s="38"/>
      <c r="I129" s="38"/>
      <c r="J129" s="38">
        <f t="shared" si="12"/>
        <v>0</v>
      </c>
      <c r="K129" s="38">
        <f t="shared" si="21"/>
        <v>0</v>
      </c>
      <c r="L129" s="352">
        <f t="shared" si="13"/>
        <v>0</v>
      </c>
      <c r="M129" s="18"/>
      <c r="N129" s="144"/>
      <c r="O129" s="144"/>
      <c r="P129" s="144"/>
      <c r="Q129" s="35"/>
      <c r="R129" s="38"/>
      <c r="S129" s="38"/>
      <c r="T129" s="38">
        <f t="shared" si="14"/>
        <v>0</v>
      </c>
      <c r="U129" s="38">
        <f t="shared" si="15"/>
        <v>0</v>
      </c>
      <c r="V129" s="166">
        <f t="shared" si="16"/>
        <v>0</v>
      </c>
      <c r="W129" s="38"/>
      <c r="X129" s="38"/>
      <c r="Y129" s="206">
        <f t="shared" si="17"/>
        <v>0</v>
      </c>
      <c r="Z129" s="38"/>
      <c r="AA129" s="38"/>
      <c r="AB129" s="38"/>
      <c r="AC129" s="370">
        <f t="shared" si="18"/>
        <v>0</v>
      </c>
      <c r="AD129" s="197"/>
      <c r="AE129" s="160"/>
      <c r="AF129" s="38"/>
      <c r="AG129" s="168">
        <f t="shared" si="19"/>
        <v>0</v>
      </c>
      <c r="AH129" s="171">
        <f t="shared" si="20"/>
        <v>0</v>
      </c>
    </row>
    <row r="130" spans="1:34" x14ac:dyDescent="0.25">
      <c r="A130" s="243">
        <v>109</v>
      </c>
      <c r="B130" s="24" t="s">
        <v>210</v>
      </c>
      <c r="C130" s="25" t="s">
        <v>12</v>
      </c>
      <c r="D130" s="18"/>
      <c r="E130" s="144"/>
      <c r="F130" s="144"/>
      <c r="G130" s="35"/>
      <c r="H130" s="38"/>
      <c r="I130" s="38"/>
      <c r="J130" s="38">
        <f t="shared" si="12"/>
        <v>0</v>
      </c>
      <c r="K130" s="38">
        <f t="shared" si="21"/>
        <v>0</v>
      </c>
      <c r="L130" s="352">
        <f t="shared" si="13"/>
        <v>0</v>
      </c>
      <c r="M130" s="18"/>
      <c r="N130" s="144"/>
      <c r="O130" s="144"/>
      <c r="P130" s="144"/>
      <c r="Q130" s="35"/>
      <c r="R130" s="38"/>
      <c r="S130" s="38"/>
      <c r="T130" s="38">
        <f t="shared" si="14"/>
        <v>0</v>
      </c>
      <c r="U130" s="38">
        <f t="shared" si="15"/>
        <v>0</v>
      </c>
      <c r="V130" s="166">
        <f t="shared" si="16"/>
        <v>0</v>
      </c>
      <c r="W130" s="38"/>
      <c r="X130" s="38"/>
      <c r="Y130" s="206">
        <f t="shared" si="17"/>
        <v>0</v>
      </c>
      <c r="Z130" s="38"/>
      <c r="AA130" s="38"/>
      <c r="AB130" s="38"/>
      <c r="AC130" s="370">
        <f t="shared" si="18"/>
        <v>0</v>
      </c>
      <c r="AD130" s="197"/>
      <c r="AE130" s="160"/>
      <c r="AF130" s="38"/>
      <c r="AG130" s="168">
        <f t="shared" si="19"/>
        <v>0</v>
      </c>
      <c r="AH130" s="171">
        <f t="shared" si="20"/>
        <v>0</v>
      </c>
    </row>
    <row r="131" spans="1:34" x14ac:dyDescent="0.25">
      <c r="A131" s="318"/>
      <c r="B131" s="320" t="s">
        <v>236</v>
      </c>
      <c r="C131" s="56"/>
      <c r="D131" s="46"/>
      <c r="E131" s="149"/>
      <c r="F131" s="149"/>
      <c r="G131" s="149"/>
      <c r="H131" s="149"/>
      <c r="I131" s="149"/>
      <c r="J131" s="38">
        <f t="shared" si="12"/>
        <v>0</v>
      </c>
      <c r="K131" s="38">
        <f t="shared" si="21"/>
        <v>0</v>
      </c>
      <c r="L131" s="352">
        <f t="shared" si="13"/>
        <v>0</v>
      </c>
      <c r="M131" s="46"/>
      <c r="N131" s="149"/>
      <c r="O131" s="149"/>
      <c r="P131" s="149"/>
      <c r="Q131" s="149"/>
      <c r="R131" s="149"/>
      <c r="S131" s="149"/>
      <c r="T131" s="38">
        <f t="shared" si="14"/>
        <v>0</v>
      </c>
      <c r="U131" s="38">
        <f t="shared" si="15"/>
        <v>0</v>
      </c>
      <c r="V131" s="166">
        <f t="shared" si="16"/>
        <v>0</v>
      </c>
      <c r="W131" s="149"/>
      <c r="X131" s="149"/>
      <c r="Y131" s="206">
        <f t="shared" si="17"/>
        <v>0</v>
      </c>
      <c r="Z131" s="149"/>
      <c r="AA131" s="149"/>
      <c r="AB131" s="149"/>
      <c r="AC131" s="370">
        <f t="shared" si="18"/>
        <v>0</v>
      </c>
      <c r="AD131" s="199"/>
      <c r="AE131" s="191"/>
      <c r="AF131" s="46"/>
      <c r="AG131" s="168">
        <f t="shared" si="19"/>
        <v>0</v>
      </c>
      <c r="AH131" s="171">
        <f t="shared" si="20"/>
        <v>0</v>
      </c>
    </row>
    <row r="132" spans="1:34" x14ac:dyDescent="0.25">
      <c r="A132" s="244">
        <v>110</v>
      </c>
      <c r="B132" s="50" t="s">
        <v>95</v>
      </c>
      <c r="C132" s="57" t="s">
        <v>12</v>
      </c>
      <c r="D132" s="35"/>
      <c r="E132" s="38"/>
      <c r="F132" s="38"/>
      <c r="G132" s="38"/>
      <c r="H132" s="38"/>
      <c r="I132" s="151"/>
      <c r="J132" s="38">
        <f t="shared" si="12"/>
        <v>0</v>
      </c>
      <c r="K132" s="38">
        <f t="shared" si="21"/>
        <v>0</v>
      </c>
      <c r="L132" s="352">
        <f t="shared" si="13"/>
        <v>0</v>
      </c>
      <c r="M132" s="35"/>
      <c r="N132" s="38"/>
      <c r="O132" s="38"/>
      <c r="P132" s="38"/>
      <c r="Q132" s="38"/>
      <c r="R132" s="151"/>
      <c r="S132" s="151"/>
      <c r="T132" s="38">
        <f t="shared" si="14"/>
        <v>0</v>
      </c>
      <c r="U132" s="38">
        <f t="shared" si="15"/>
        <v>0</v>
      </c>
      <c r="V132" s="166">
        <f t="shared" si="16"/>
        <v>0</v>
      </c>
      <c r="W132" s="148"/>
      <c r="X132" s="38"/>
      <c r="Y132" s="206">
        <f t="shared" si="17"/>
        <v>0</v>
      </c>
      <c r="Z132" s="148"/>
      <c r="AA132" s="148"/>
      <c r="AB132" s="148"/>
      <c r="AC132" s="370">
        <f t="shared" si="18"/>
        <v>0</v>
      </c>
      <c r="AD132" s="197"/>
      <c r="AE132" s="160"/>
      <c r="AF132" s="53"/>
      <c r="AG132" s="168">
        <f t="shared" si="19"/>
        <v>0</v>
      </c>
      <c r="AH132" s="171">
        <f t="shared" si="20"/>
        <v>0</v>
      </c>
    </row>
    <row r="133" spans="1:34" x14ac:dyDescent="0.25">
      <c r="A133" s="244">
        <v>111</v>
      </c>
      <c r="B133" s="50" t="s">
        <v>96</v>
      </c>
      <c r="C133" s="57" t="s">
        <v>12</v>
      </c>
      <c r="D133" s="35"/>
      <c r="E133" s="38"/>
      <c r="F133" s="38"/>
      <c r="G133" s="38"/>
      <c r="H133" s="38"/>
      <c r="I133" s="151"/>
      <c r="J133" s="38">
        <f t="shared" si="12"/>
        <v>0</v>
      </c>
      <c r="K133" s="38">
        <f t="shared" si="21"/>
        <v>0</v>
      </c>
      <c r="L133" s="352">
        <f t="shared" si="13"/>
        <v>0</v>
      </c>
      <c r="M133" s="35"/>
      <c r="N133" s="38"/>
      <c r="O133" s="38"/>
      <c r="P133" s="38"/>
      <c r="Q133" s="38"/>
      <c r="R133" s="151"/>
      <c r="S133" s="151"/>
      <c r="T133" s="38">
        <f t="shared" si="14"/>
        <v>0</v>
      </c>
      <c r="U133" s="38">
        <f t="shared" si="15"/>
        <v>0</v>
      </c>
      <c r="V133" s="166">
        <f t="shared" si="16"/>
        <v>0</v>
      </c>
      <c r="W133" s="148"/>
      <c r="X133" s="38"/>
      <c r="Y133" s="206">
        <f t="shared" si="17"/>
        <v>0</v>
      </c>
      <c r="Z133" s="148"/>
      <c r="AA133" s="148"/>
      <c r="AB133" s="148"/>
      <c r="AC133" s="370">
        <f t="shared" si="18"/>
        <v>0</v>
      </c>
      <c r="AD133" s="197"/>
      <c r="AE133" s="160"/>
      <c r="AF133" s="53"/>
      <c r="AG133" s="168">
        <f t="shared" si="19"/>
        <v>0</v>
      </c>
      <c r="AH133" s="171">
        <f t="shared" si="20"/>
        <v>0</v>
      </c>
    </row>
    <row r="134" spans="1:34" x14ac:dyDescent="0.25">
      <c r="A134" s="244">
        <v>112</v>
      </c>
      <c r="B134" s="50" t="s">
        <v>97</v>
      </c>
      <c r="C134" s="57" t="s">
        <v>12</v>
      </c>
      <c r="D134" s="35"/>
      <c r="E134" s="38"/>
      <c r="F134" s="38"/>
      <c r="G134" s="38"/>
      <c r="H134" s="38"/>
      <c r="I134" s="151"/>
      <c r="J134" s="38">
        <f t="shared" si="12"/>
        <v>0</v>
      </c>
      <c r="K134" s="38">
        <f t="shared" si="21"/>
        <v>0</v>
      </c>
      <c r="L134" s="352">
        <f t="shared" si="13"/>
        <v>0</v>
      </c>
      <c r="M134" s="35"/>
      <c r="N134" s="38"/>
      <c r="O134" s="38"/>
      <c r="P134" s="38"/>
      <c r="Q134" s="38"/>
      <c r="R134" s="151"/>
      <c r="S134" s="151"/>
      <c r="T134" s="38">
        <f t="shared" si="14"/>
        <v>0</v>
      </c>
      <c r="U134" s="38">
        <f t="shared" si="15"/>
        <v>0</v>
      </c>
      <c r="V134" s="166">
        <f t="shared" si="16"/>
        <v>0</v>
      </c>
      <c r="W134" s="148"/>
      <c r="X134" s="38"/>
      <c r="Y134" s="206">
        <f t="shared" si="17"/>
        <v>0</v>
      </c>
      <c r="Z134" s="148"/>
      <c r="AA134" s="148"/>
      <c r="AB134" s="148"/>
      <c r="AC134" s="370">
        <f t="shared" si="18"/>
        <v>0</v>
      </c>
      <c r="AD134" s="197"/>
      <c r="AE134" s="160"/>
      <c r="AF134" s="53"/>
      <c r="AG134" s="168">
        <f t="shared" si="19"/>
        <v>0</v>
      </c>
      <c r="AH134" s="171">
        <f t="shared" si="20"/>
        <v>0</v>
      </c>
    </row>
    <row r="135" spans="1:34" x14ac:dyDescent="0.25">
      <c r="A135" s="244">
        <v>113</v>
      </c>
      <c r="B135" s="50" t="s">
        <v>98</v>
      </c>
      <c r="C135" s="57" t="s">
        <v>12</v>
      </c>
      <c r="D135" s="35"/>
      <c r="E135" s="38"/>
      <c r="F135" s="38"/>
      <c r="G135" s="38"/>
      <c r="H135" s="38"/>
      <c r="I135" s="151"/>
      <c r="J135" s="38">
        <f t="shared" si="12"/>
        <v>0</v>
      </c>
      <c r="K135" s="38">
        <f t="shared" ref="K135:K148" si="22">(I135+D135+H135+G135+F135)*$K$5</f>
        <v>0</v>
      </c>
      <c r="L135" s="352">
        <f t="shared" si="13"/>
        <v>0</v>
      </c>
      <c r="M135" s="35"/>
      <c r="N135" s="38"/>
      <c r="O135" s="38"/>
      <c r="P135" s="38"/>
      <c r="Q135" s="38"/>
      <c r="R135" s="151"/>
      <c r="S135" s="151"/>
      <c r="T135" s="38">
        <f t="shared" si="14"/>
        <v>0</v>
      </c>
      <c r="U135" s="38">
        <f t="shared" si="15"/>
        <v>0</v>
      </c>
      <c r="V135" s="166">
        <f t="shared" si="16"/>
        <v>0</v>
      </c>
      <c r="W135" s="148"/>
      <c r="X135" s="38"/>
      <c r="Y135" s="206">
        <f t="shared" si="17"/>
        <v>0</v>
      </c>
      <c r="Z135" s="148"/>
      <c r="AA135" s="148"/>
      <c r="AB135" s="148"/>
      <c r="AC135" s="370">
        <f t="shared" si="18"/>
        <v>0</v>
      </c>
      <c r="AD135" s="197"/>
      <c r="AE135" s="160"/>
      <c r="AF135" s="53"/>
      <c r="AG135" s="168">
        <f t="shared" si="19"/>
        <v>0</v>
      </c>
      <c r="AH135" s="171">
        <f t="shared" si="20"/>
        <v>0</v>
      </c>
    </row>
    <row r="136" spans="1:34" x14ac:dyDescent="0.25">
      <c r="A136" s="244">
        <v>114</v>
      </c>
      <c r="B136" s="50" t="s">
        <v>99</v>
      </c>
      <c r="C136" s="57" t="s">
        <v>12</v>
      </c>
      <c r="D136" s="35"/>
      <c r="E136" s="38"/>
      <c r="F136" s="38"/>
      <c r="G136" s="38"/>
      <c r="H136" s="38"/>
      <c r="I136" s="151"/>
      <c r="J136" s="38">
        <f t="shared" ref="J136:J148" si="23">(D136+E136+G136+H136+I136+F136)*$J$5</f>
        <v>0</v>
      </c>
      <c r="K136" s="38">
        <f t="shared" si="22"/>
        <v>0</v>
      </c>
      <c r="L136" s="352">
        <f t="shared" ref="L136:L148" si="24">(I136+G136+F136+E136+D136)*$L$5</f>
        <v>0</v>
      </c>
      <c r="M136" s="35"/>
      <c r="N136" s="38"/>
      <c r="O136" s="38"/>
      <c r="P136" s="38"/>
      <c r="Q136" s="38"/>
      <c r="R136" s="151"/>
      <c r="S136" s="151"/>
      <c r="T136" s="38">
        <f t="shared" ref="T136:T148" si="25">(M136+N136+O136+P136+Q136+R136)*$T$5</f>
        <v>0</v>
      </c>
      <c r="U136" s="38">
        <f t="shared" ref="U136:U148" si="26">(S136+M136+Q136+P136+O136)*$U$5</f>
        <v>0</v>
      </c>
      <c r="V136" s="166">
        <f t="shared" ref="V136:V148" si="27">T136+U136</f>
        <v>0</v>
      </c>
      <c r="W136" s="148"/>
      <c r="X136" s="38"/>
      <c r="Y136" s="206">
        <f t="shared" ref="Y136:Y148" si="28">(X136+W136)*$Y$5</f>
        <v>0</v>
      </c>
      <c r="Z136" s="148"/>
      <c r="AA136" s="148"/>
      <c r="AB136" s="148"/>
      <c r="AC136" s="370">
        <f t="shared" ref="AC136:AC148" si="29">(AB136+AA136+Z136)*$AC$5</f>
        <v>0</v>
      </c>
      <c r="AD136" s="197"/>
      <c r="AE136" s="160"/>
      <c r="AF136" s="53"/>
      <c r="AG136" s="168">
        <f t="shared" ref="AG136:AG148" si="30">(AD136+AE136+AF136)*$AG$5</f>
        <v>0</v>
      </c>
      <c r="AH136" s="171">
        <f t="shared" ref="AH136:AH148" si="31">L136+V136+Y136+AC136+AG136</f>
        <v>0</v>
      </c>
    </row>
    <row r="137" spans="1:34" x14ac:dyDescent="0.25">
      <c r="A137" s="242"/>
      <c r="B137" s="57" t="s">
        <v>100</v>
      </c>
      <c r="C137" s="35"/>
      <c r="D137" s="35"/>
      <c r="E137" s="38"/>
      <c r="F137" s="38"/>
      <c r="G137" s="38"/>
      <c r="H137" s="35"/>
      <c r="I137" s="35"/>
      <c r="J137" s="38">
        <f t="shared" si="23"/>
        <v>0</v>
      </c>
      <c r="K137" s="38">
        <f t="shared" si="22"/>
        <v>0</v>
      </c>
      <c r="L137" s="352">
        <f t="shared" si="24"/>
        <v>0</v>
      </c>
      <c r="M137" s="35"/>
      <c r="N137" s="35"/>
      <c r="O137" s="38"/>
      <c r="P137" s="38"/>
      <c r="Q137" s="38"/>
      <c r="R137" s="35"/>
      <c r="S137" s="35"/>
      <c r="T137" s="38">
        <f t="shared" si="25"/>
        <v>0</v>
      </c>
      <c r="U137" s="38">
        <f t="shared" si="26"/>
        <v>0</v>
      </c>
      <c r="V137" s="166">
        <f t="shared" si="27"/>
        <v>0</v>
      </c>
      <c r="W137" s="53"/>
      <c r="X137" s="35"/>
      <c r="Y137" s="206">
        <f t="shared" si="28"/>
        <v>0</v>
      </c>
      <c r="Z137" s="53"/>
      <c r="AA137" s="53"/>
      <c r="AB137" s="53"/>
      <c r="AC137" s="370">
        <f t="shared" si="29"/>
        <v>0</v>
      </c>
      <c r="AD137" s="201"/>
      <c r="AE137" s="160"/>
      <c r="AF137" s="53"/>
      <c r="AG137" s="168">
        <f t="shared" si="30"/>
        <v>0</v>
      </c>
      <c r="AH137" s="171">
        <f t="shared" si="31"/>
        <v>0</v>
      </c>
    </row>
    <row r="138" spans="1:34" x14ac:dyDescent="0.25">
      <c r="A138" s="428">
        <v>115</v>
      </c>
      <c r="B138" s="427" t="s">
        <v>299</v>
      </c>
      <c r="C138" s="426" t="s">
        <v>82</v>
      </c>
      <c r="D138" s="35"/>
      <c r="E138" s="38"/>
      <c r="F138" s="38"/>
      <c r="G138" s="38"/>
      <c r="H138" s="35"/>
      <c r="I138" s="35"/>
      <c r="J138" s="38">
        <f t="shared" si="23"/>
        <v>0</v>
      </c>
      <c r="K138" s="38">
        <f t="shared" si="22"/>
        <v>0</v>
      </c>
      <c r="L138" s="352">
        <f t="shared" si="24"/>
        <v>0</v>
      </c>
      <c r="M138" s="35"/>
      <c r="N138" s="35"/>
      <c r="O138" s="38"/>
      <c r="P138" s="38"/>
      <c r="Q138" s="38"/>
      <c r="R138" s="35"/>
      <c r="S138" s="35"/>
      <c r="T138" s="38">
        <f t="shared" si="25"/>
        <v>0</v>
      </c>
      <c r="U138" s="38">
        <f t="shared" si="26"/>
        <v>0</v>
      </c>
      <c r="V138" s="166">
        <f t="shared" si="27"/>
        <v>0</v>
      </c>
      <c r="W138" s="53"/>
      <c r="X138" s="35"/>
      <c r="Y138" s="206"/>
      <c r="Z138" s="53"/>
      <c r="AA138" s="53"/>
      <c r="AB138" s="53"/>
      <c r="AC138" s="370"/>
      <c r="AD138" s="201"/>
      <c r="AE138" s="160"/>
      <c r="AF138" s="53"/>
      <c r="AG138" s="168"/>
      <c r="AH138" s="171">
        <f t="shared" si="31"/>
        <v>0</v>
      </c>
    </row>
    <row r="139" spans="1:34" x14ac:dyDescent="0.25">
      <c r="A139" s="245">
        <v>116</v>
      </c>
      <c r="B139" s="261" t="s">
        <v>86</v>
      </c>
      <c r="C139" s="61" t="s">
        <v>12</v>
      </c>
      <c r="D139" s="127"/>
      <c r="E139" s="38"/>
      <c r="F139" s="144"/>
      <c r="G139" s="38"/>
      <c r="H139" s="35"/>
      <c r="I139" s="35"/>
      <c r="J139" s="38">
        <f t="shared" si="23"/>
        <v>0</v>
      </c>
      <c r="K139" s="38">
        <f t="shared" si="22"/>
        <v>0</v>
      </c>
      <c r="L139" s="352">
        <f t="shared" si="24"/>
        <v>0</v>
      </c>
      <c r="M139" s="127"/>
      <c r="N139" s="18"/>
      <c r="O139" s="38"/>
      <c r="P139" s="144"/>
      <c r="Q139" s="38"/>
      <c r="R139" s="35"/>
      <c r="S139" s="35"/>
      <c r="T139" s="38">
        <f t="shared" si="25"/>
        <v>0</v>
      </c>
      <c r="U139" s="38">
        <f t="shared" si="26"/>
        <v>0</v>
      </c>
      <c r="V139" s="166">
        <f t="shared" si="27"/>
        <v>0</v>
      </c>
      <c r="W139" s="35"/>
      <c r="X139" s="35"/>
      <c r="Y139" s="206">
        <f t="shared" si="28"/>
        <v>0</v>
      </c>
      <c r="Z139" s="18"/>
      <c r="AA139" s="35"/>
      <c r="AB139" s="35"/>
      <c r="AC139" s="370">
        <f t="shared" si="29"/>
        <v>0</v>
      </c>
      <c r="AD139" s="158"/>
      <c r="AE139" s="158"/>
      <c r="AF139" s="35"/>
      <c r="AG139" s="168">
        <f t="shared" si="30"/>
        <v>0</v>
      </c>
      <c r="AH139" s="171">
        <f t="shared" si="31"/>
        <v>0</v>
      </c>
    </row>
    <row r="140" spans="1:34" x14ac:dyDescent="0.25">
      <c r="A140" s="428">
        <v>117</v>
      </c>
      <c r="B140" s="262" t="s">
        <v>239</v>
      </c>
      <c r="C140" s="63" t="s">
        <v>82</v>
      </c>
      <c r="D140" s="127"/>
      <c r="E140" s="38"/>
      <c r="F140" s="144"/>
      <c r="G140" s="38"/>
      <c r="H140" s="35"/>
      <c r="I140" s="35"/>
      <c r="J140" s="38">
        <f t="shared" si="23"/>
        <v>0</v>
      </c>
      <c r="K140" s="38">
        <f t="shared" si="22"/>
        <v>0</v>
      </c>
      <c r="L140" s="352">
        <f t="shared" si="24"/>
        <v>0</v>
      </c>
      <c r="M140" s="127"/>
      <c r="N140" s="18"/>
      <c r="O140" s="38"/>
      <c r="P140" s="144"/>
      <c r="Q140" s="38"/>
      <c r="R140" s="35"/>
      <c r="S140" s="35"/>
      <c r="T140" s="38">
        <f t="shared" si="25"/>
        <v>0</v>
      </c>
      <c r="U140" s="38">
        <f t="shared" si="26"/>
        <v>0</v>
      </c>
      <c r="V140" s="166">
        <f t="shared" si="27"/>
        <v>0</v>
      </c>
      <c r="W140" s="35"/>
      <c r="X140" s="35"/>
      <c r="Y140" s="206">
        <f t="shared" si="28"/>
        <v>0</v>
      </c>
      <c r="Z140" s="18"/>
      <c r="AA140" s="35"/>
      <c r="AB140" s="35"/>
      <c r="AC140" s="370">
        <f t="shared" si="29"/>
        <v>0</v>
      </c>
      <c r="AD140" s="35"/>
      <c r="AE140" s="35"/>
      <c r="AF140" s="35"/>
      <c r="AG140" s="168">
        <f t="shared" si="30"/>
        <v>0</v>
      </c>
      <c r="AH140" s="171">
        <f t="shared" si="31"/>
        <v>0</v>
      </c>
    </row>
    <row r="141" spans="1:34" x14ac:dyDescent="0.25">
      <c r="A141" s="245">
        <v>118</v>
      </c>
      <c r="B141" s="261" t="s">
        <v>231</v>
      </c>
      <c r="C141" s="61" t="s">
        <v>12</v>
      </c>
      <c r="D141" s="127"/>
      <c r="E141" s="38"/>
      <c r="F141" s="144"/>
      <c r="G141" s="38"/>
      <c r="H141" s="35"/>
      <c r="I141" s="35"/>
      <c r="J141" s="38">
        <f t="shared" si="23"/>
        <v>0</v>
      </c>
      <c r="K141" s="38">
        <f t="shared" si="22"/>
        <v>0</v>
      </c>
      <c r="L141" s="352">
        <f t="shared" si="24"/>
        <v>0</v>
      </c>
      <c r="M141" s="127"/>
      <c r="N141" s="18"/>
      <c r="O141" s="38"/>
      <c r="P141" s="144"/>
      <c r="Q141" s="38"/>
      <c r="R141" s="35"/>
      <c r="S141" s="35"/>
      <c r="T141" s="38">
        <f t="shared" si="25"/>
        <v>0</v>
      </c>
      <c r="U141" s="38">
        <f t="shared" si="26"/>
        <v>0</v>
      </c>
      <c r="V141" s="166">
        <f t="shared" si="27"/>
        <v>0</v>
      </c>
      <c r="W141" s="35"/>
      <c r="X141" s="35"/>
      <c r="Y141" s="206">
        <f t="shared" si="28"/>
        <v>0</v>
      </c>
      <c r="Z141" s="18"/>
      <c r="AA141" s="35"/>
      <c r="AB141" s="35"/>
      <c r="AC141" s="370">
        <f t="shared" si="29"/>
        <v>0</v>
      </c>
      <c r="AD141" s="158"/>
      <c r="AE141" s="158"/>
      <c r="AF141" s="35"/>
      <c r="AG141" s="168">
        <f t="shared" si="30"/>
        <v>0</v>
      </c>
      <c r="AH141" s="171">
        <f t="shared" si="31"/>
        <v>0</v>
      </c>
    </row>
    <row r="142" spans="1:34" x14ac:dyDescent="0.25">
      <c r="A142" s="428">
        <v>119</v>
      </c>
      <c r="B142" s="261" t="s">
        <v>212</v>
      </c>
      <c r="C142" s="61" t="s">
        <v>12</v>
      </c>
      <c r="D142" s="127"/>
      <c r="E142" s="38"/>
      <c r="F142" s="144"/>
      <c r="G142" s="38"/>
      <c r="H142" s="35"/>
      <c r="I142" s="35"/>
      <c r="J142" s="38">
        <f t="shared" si="23"/>
        <v>0</v>
      </c>
      <c r="K142" s="38">
        <f t="shared" si="22"/>
        <v>0</v>
      </c>
      <c r="L142" s="352">
        <f t="shared" si="24"/>
        <v>0</v>
      </c>
      <c r="M142" s="127"/>
      <c r="N142" s="18"/>
      <c r="O142" s="38"/>
      <c r="P142" s="144"/>
      <c r="Q142" s="38"/>
      <c r="R142" s="35"/>
      <c r="S142" s="35"/>
      <c r="T142" s="38">
        <f t="shared" si="25"/>
        <v>0</v>
      </c>
      <c r="U142" s="38">
        <f t="shared" si="26"/>
        <v>0</v>
      </c>
      <c r="V142" s="166">
        <f t="shared" si="27"/>
        <v>0</v>
      </c>
      <c r="W142" s="35"/>
      <c r="X142" s="35"/>
      <c r="Y142" s="206">
        <f t="shared" si="28"/>
        <v>0</v>
      </c>
      <c r="Z142" s="18"/>
      <c r="AA142" s="35"/>
      <c r="AB142" s="35"/>
      <c r="AC142" s="370">
        <f t="shared" si="29"/>
        <v>0</v>
      </c>
      <c r="AD142" s="158"/>
      <c r="AE142" s="158"/>
      <c r="AF142" s="35"/>
      <c r="AG142" s="168">
        <f t="shared" si="30"/>
        <v>0</v>
      </c>
      <c r="AH142" s="171">
        <f t="shared" si="31"/>
        <v>0</v>
      </c>
    </row>
    <row r="143" spans="1:34" x14ac:dyDescent="0.25">
      <c r="A143" s="245">
        <v>120</v>
      </c>
      <c r="B143" s="22" t="s">
        <v>19</v>
      </c>
      <c r="C143" s="23" t="s">
        <v>12</v>
      </c>
      <c r="D143" s="18"/>
      <c r="E143" s="38"/>
      <c r="F143" s="144"/>
      <c r="G143" s="38"/>
      <c r="H143" s="35"/>
      <c r="I143" s="35"/>
      <c r="J143" s="38">
        <f t="shared" si="23"/>
        <v>0</v>
      </c>
      <c r="K143" s="38">
        <f t="shared" si="22"/>
        <v>0</v>
      </c>
      <c r="L143" s="352">
        <f t="shared" si="24"/>
        <v>0</v>
      </c>
      <c r="M143" s="18"/>
      <c r="N143" s="18"/>
      <c r="O143" s="38"/>
      <c r="P143" s="144"/>
      <c r="Q143" s="38"/>
      <c r="R143" s="35"/>
      <c r="S143" s="35"/>
      <c r="T143" s="38">
        <f t="shared" si="25"/>
        <v>0</v>
      </c>
      <c r="U143" s="38">
        <f t="shared" si="26"/>
        <v>0</v>
      </c>
      <c r="V143" s="166">
        <f t="shared" si="27"/>
        <v>0</v>
      </c>
      <c r="W143" s="35"/>
      <c r="X143" s="35"/>
      <c r="Y143" s="206">
        <f t="shared" si="28"/>
        <v>0</v>
      </c>
      <c r="Z143" s="35"/>
      <c r="AA143" s="35"/>
      <c r="AB143" s="35"/>
      <c r="AC143" s="370">
        <f t="shared" si="29"/>
        <v>0</v>
      </c>
      <c r="AD143" s="158"/>
      <c r="AE143" s="160"/>
      <c r="AF143" s="35"/>
      <c r="AG143" s="168">
        <f t="shared" si="30"/>
        <v>0</v>
      </c>
      <c r="AH143" s="171">
        <f t="shared" si="31"/>
        <v>0</v>
      </c>
    </row>
    <row r="144" spans="1:34" ht="22.5" x14ac:dyDescent="0.25">
      <c r="A144" s="428">
        <v>121</v>
      </c>
      <c r="B144" s="261" t="s">
        <v>233</v>
      </c>
      <c r="C144" s="61" t="s">
        <v>82</v>
      </c>
      <c r="D144" s="127"/>
      <c r="E144" s="38"/>
      <c r="F144" s="144"/>
      <c r="G144" s="38"/>
      <c r="H144" s="35"/>
      <c r="I144" s="35"/>
      <c r="J144" s="38">
        <f t="shared" si="23"/>
        <v>0</v>
      </c>
      <c r="K144" s="38">
        <f t="shared" si="22"/>
        <v>0</v>
      </c>
      <c r="L144" s="352">
        <f t="shared" si="24"/>
        <v>0</v>
      </c>
      <c r="M144" s="127"/>
      <c r="N144" s="18"/>
      <c r="O144" s="38"/>
      <c r="P144" s="144"/>
      <c r="Q144" s="38"/>
      <c r="R144" s="35"/>
      <c r="S144" s="35"/>
      <c r="T144" s="38">
        <f t="shared" si="25"/>
        <v>0</v>
      </c>
      <c r="U144" s="38">
        <f t="shared" si="26"/>
        <v>0</v>
      </c>
      <c r="V144" s="166">
        <f t="shared" si="27"/>
        <v>0</v>
      </c>
      <c r="W144" s="35"/>
      <c r="X144" s="35"/>
      <c r="Y144" s="206">
        <f t="shared" si="28"/>
        <v>0</v>
      </c>
      <c r="Z144" s="18"/>
      <c r="AA144" s="35"/>
      <c r="AB144" s="35"/>
      <c r="AC144" s="370">
        <f t="shared" si="29"/>
        <v>0</v>
      </c>
      <c r="AD144" s="158"/>
      <c r="AE144" s="160"/>
      <c r="AF144" s="35"/>
      <c r="AG144" s="168">
        <f t="shared" si="30"/>
        <v>0</v>
      </c>
      <c r="AH144" s="171">
        <f t="shared" si="31"/>
        <v>0</v>
      </c>
    </row>
    <row r="145" spans="1:34" x14ac:dyDescent="0.25">
      <c r="A145" s="245">
        <v>122</v>
      </c>
      <c r="B145" s="261" t="s">
        <v>234</v>
      </c>
      <c r="C145" s="61" t="s">
        <v>82</v>
      </c>
      <c r="D145" s="127"/>
      <c r="E145" s="38"/>
      <c r="F145" s="144"/>
      <c r="G145" s="38"/>
      <c r="H145" s="35"/>
      <c r="I145" s="35"/>
      <c r="J145" s="38">
        <f t="shared" si="23"/>
        <v>0</v>
      </c>
      <c r="K145" s="38">
        <f t="shared" si="22"/>
        <v>0</v>
      </c>
      <c r="L145" s="352">
        <f t="shared" si="24"/>
        <v>0</v>
      </c>
      <c r="M145" s="127"/>
      <c r="N145" s="18"/>
      <c r="O145" s="38"/>
      <c r="P145" s="144"/>
      <c r="Q145" s="38"/>
      <c r="R145" s="35"/>
      <c r="S145" s="35"/>
      <c r="T145" s="38">
        <f t="shared" si="25"/>
        <v>0</v>
      </c>
      <c r="U145" s="38">
        <f t="shared" si="26"/>
        <v>0</v>
      </c>
      <c r="V145" s="166">
        <f t="shared" si="27"/>
        <v>0</v>
      </c>
      <c r="W145" s="35"/>
      <c r="X145" s="35"/>
      <c r="Y145" s="206">
        <f t="shared" si="28"/>
        <v>0</v>
      </c>
      <c r="Z145" s="18"/>
      <c r="AA145" s="35"/>
      <c r="AB145" s="35"/>
      <c r="AC145" s="370">
        <f t="shared" si="29"/>
        <v>0</v>
      </c>
      <c r="AD145" s="158"/>
      <c r="AE145" s="160"/>
      <c r="AF145" s="35"/>
      <c r="AG145" s="168">
        <f t="shared" si="30"/>
        <v>0</v>
      </c>
      <c r="AH145" s="171">
        <f t="shared" si="31"/>
        <v>0</v>
      </c>
    </row>
    <row r="146" spans="1:34" x14ac:dyDescent="0.25">
      <c r="A146" s="428">
        <v>123</v>
      </c>
      <c r="B146" s="261" t="s">
        <v>241</v>
      </c>
      <c r="C146" s="61" t="s">
        <v>82</v>
      </c>
      <c r="D146" s="127"/>
      <c r="E146" s="38"/>
      <c r="F146" s="144"/>
      <c r="G146" s="38"/>
      <c r="H146" s="35"/>
      <c r="I146" s="35"/>
      <c r="J146" s="38">
        <f t="shared" si="23"/>
        <v>0</v>
      </c>
      <c r="K146" s="38">
        <f t="shared" si="22"/>
        <v>0</v>
      </c>
      <c r="L146" s="352">
        <f t="shared" si="24"/>
        <v>0</v>
      </c>
      <c r="M146" s="127"/>
      <c r="N146" s="18"/>
      <c r="O146" s="38"/>
      <c r="P146" s="144"/>
      <c r="Q146" s="38"/>
      <c r="R146" s="35"/>
      <c r="S146" s="35"/>
      <c r="T146" s="38">
        <f t="shared" si="25"/>
        <v>0</v>
      </c>
      <c r="U146" s="38">
        <f t="shared" si="26"/>
        <v>0</v>
      </c>
      <c r="V146" s="166">
        <f t="shared" si="27"/>
        <v>0</v>
      </c>
      <c r="W146" s="35"/>
      <c r="X146" s="35"/>
      <c r="Y146" s="206">
        <f t="shared" si="28"/>
        <v>0</v>
      </c>
      <c r="Z146" s="18"/>
      <c r="AA146" s="35"/>
      <c r="AB146" s="35"/>
      <c r="AC146" s="370">
        <f t="shared" si="29"/>
        <v>0</v>
      </c>
      <c r="AD146" s="158"/>
      <c r="AE146" s="158"/>
      <c r="AF146" s="35"/>
      <c r="AG146" s="168">
        <f t="shared" si="30"/>
        <v>0</v>
      </c>
      <c r="AH146" s="171">
        <f t="shared" si="31"/>
        <v>0</v>
      </c>
    </row>
    <row r="147" spans="1:34" ht="22.5" x14ac:dyDescent="0.25">
      <c r="A147" s="245">
        <v>124</v>
      </c>
      <c r="B147" s="261" t="s">
        <v>235</v>
      </c>
      <c r="C147" s="61" t="s">
        <v>82</v>
      </c>
      <c r="D147" s="127"/>
      <c r="E147" s="38"/>
      <c r="F147" s="144"/>
      <c r="G147" s="38"/>
      <c r="H147" s="35"/>
      <c r="I147" s="35"/>
      <c r="J147" s="38">
        <f t="shared" si="23"/>
        <v>0</v>
      </c>
      <c r="K147" s="38">
        <f t="shared" si="22"/>
        <v>0</v>
      </c>
      <c r="L147" s="352">
        <f t="shared" si="24"/>
        <v>0</v>
      </c>
      <c r="M147" s="18"/>
      <c r="N147" s="18"/>
      <c r="O147" s="38"/>
      <c r="P147" s="144"/>
      <c r="Q147" s="38"/>
      <c r="R147" s="35"/>
      <c r="S147" s="35"/>
      <c r="T147" s="38">
        <f t="shared" si="25"/>
        <v>0</v>
      </c>
      <c r="U147" s="38">
        <f t="shared" si="26"/>
        <v>0</v>
      </c>
      <c r="V147" s="166">
        <f t="shared" si="27"/>
        <v>0</v>
      </c>
      <c r="W147" s="35"/>
      <c r="X147" s="35"/>
      <c r="Y147" s="206">
        <f t="shared" si="28"/>
        <v>0</v>
      </c>
      <c r="Z147" s="18"/>
      <c r="AA147" s="35"/>
      <c r="AB147" s="35"/>
      <c r="AC147" s="370">
        <f t="shared" si="29"/>
        <v>0</v>
      </c>
      <c r="AD147" s="158"/>
      <c r="AE147" s="158"/>
      <c r="AF147" s="35"/>
      <c r="AG147" s="168">
        <f t="shared" si="30"/>
        <v>0</v>
      </c>
      <c r="AH147" s="171">
        <f t="shared" si="31"/>
        <v>0</v>
      </c>
    </row>
    <row r="148" spans="1:34" x14ac:dyDescent="0.25">
      <c r="A148" s="428">
        <v>125</v>
      </c>
      <c r="B148" s="261" t="s">
        <v>211</v>
      </c>
      <c r="C148" s="61" t="s">
        <v>82</v>
      </c>
      <c r="D148" s="18"/>
      <c r="E148" s="38"/>
      <c r="F148" s="144"/>
      <c r="G148" s="38"/>
      <c r="H148" s="35"/>
      <c r="I148" s="35"/>
      <c r="J148" s="38">
        <f t="shared" si="23"/>
        <v>0</v>
      </c>
      <c r="K148" s="38">
        <f t="shared" si="22"/>
        <v>0</v>
      </c>
      <c r="L148" s="352">
        <f t="shared" si="24"/>
        <v>0</v>
      </c>
      <c r="M148" s="18"/>
      <c r="N148" s="18"/>
      <c r="O148" s="38"/>
      <c r="P148" s="144"/>
      <c r="Q148" s="38"/>
      <c r="R148" s="35"/>
      <c r="S148" s="35"/>
      <c r="T148" s="38">
        <f t="shared" si="25"/>
        <v>0</v>
      </c>
      <c r="U148" s="38">
        <f t="shared" si="26"/>
        <v>0</v>
      </c>
      <c r="V148" s="166">
        <f t="shared" si="27"/>
        <v>0</v>
      </c>
      <c r="W148" s="35"/>
      <c r="X148" s="35"/>
      <c r="Y148" s="206">
        <f t="shared" si="28"/>
        <v>0</v>
      </c>
      <c r="Z148" s="18"/>
      <c r="AA148" s="35"/>
      <c r="AB148" s="35"/>
      <c r="AC148" s="370">
        <f t="shared" si="29"/>
        <v>0</v>
      </c>
      <c r="AD148" s="158"/>
      <c r="AE148" s="158"/>
      <c r="AF148" s="35"/>
      <c r="AG148" s="168">
        <f t="shared" si="30"/>
        <v>0</v>
      </c>
      <c r="AH148" s="171">
        <f t="shared" si="31"/>
        <v>0</v>
      </c>
    </row>
  </sheetData>
  <mergeCells count="19">
    <mergeCell ref="A1:AG1"/>
    <mergeCell ref="D2:I2"/>
    <mergeCell ref="AD2:AF2"/>
    <mergeCell ref="L2:L4"/>
    <mergeCell ref="AG2:AG4"/>
    <mergeCell ref="J2:J4"/>
    <mergeCell ref="K2:K4"/>
    <mergeCell ref="M2:S2"/>
    <mergeCell ref="T2:T4"/>
    <mergeCell ref="U2:U4"/>
    <mergeCell ref="V2:V4"/>
    <mergeCell ref="AH2:AH4"/>
    <mergeCell ref="W2:X2"/>
    <mergeCell ref="Y2:Y4"/>
    <mergeCell ref="Z2:AB2"/>
    <mergeCell ref="AC2:AC4"/>
    <mergeCell ref="AD3:AD4"/>
    <mergeCell ref="AE3:AE4"/>
    <mergeCell ref="AF3:AF4"/>
  </mergeCells>
  <pageMargins left="0.11811023622047245" right="0.11811023622047245" top="0.15748031496062992" bottom="0.15748031496062992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8"/>
  <sheetViews>
    <sheetView zoomScaleNormal="100" zoomScaleSheetLayoutView="80" workbookViewId="0">
      <pane xSplit="3" ySplit="5" topLeftCell="H137" activePane="bottomRight" state="frozen"/>
      <selection activeCell="A3" sqref="A3"/>
      <selection pane="topRight" activeCell="D3" sqref="D3"/>
      <selection pane="bottomLeft" activeCell="A9" sqref="A9"/>
      <selection pane="bottomRight" activeCell="Z141" sqref="Z141"/>
    </sheetView>
  </sheetViews>
  <sheetFormatPr defaultRowHeight="15" x14ac:dyDescent="0.25"/>
  <cols>
    <col min="1" max="1" width="4.85546875" customWidth="1"/>
    <col min="2" max="2" width="23.42578125" style="273" customWidth="1"/>
    <col min="3" max="3" width="4.140625" customWidth="1"/>
    <col min="4" max="13" width="8.5703125" customWidth="1"/>
    <col min="14" max="14" width="9" customWidth="1"/>
    <col min="15" max="15" width="8.5703125" hidden="1" customWidth="1"/>
    <col min="16" max="16" width="9" customWidth="1"/>
    <col min="17" max="17" width="9" hidden="1" customWidth="1"/>
    <col min="18" max="19" width="8.5703125" customWidth="1"/>
    <col min="20" max="20" width="9.28515625" customWidth="1"/>
    <col min="21" max="21" width="8.5703125" customWidth="1"/>
    <col min="22" max="23" width="8.5703125" hidden="1" customWidth="1"/>
    <col min="24" max="24" width="8.5703125" style="30" hidden="1" customWidth="1"/>
    <col min="25" max="25" width="8.5703125" hidden="1" customWidth="1"/>
    <col min="26" max="27" width="8.5703125" customWidth="1"/>
    <col min="28" max="28" width="8.5703125" style="30" customWidth="1"/>
    <col min="29" max="29" width="8.5703125" customWidth="1"/>
    <col min="30" max="30" width="14.7109375" style="169" customWidth="1"/>
    <col min="226" max="226" width="3.7109375" customWidth="1"/>
    <col min="227" max="227" width="27.85546875" customWidth="1"/>
    <col min="228" max="228" width="3.7109375" customWidth="1"/>
    <col min="229" max="268" width="0" hidden="1" customWidth="1"/>
    <col min="269" max="269" width="10.28515625" customWidth="1"/>
    <col min="271" max="271" width="12.5703125" customWidth="1"/>
    <col min="275" max="275" width="10.7109375" customWidth="1"/>
    <col min="482" max="482" width="3.7109375" customWidth="1"/>
    <col min="483" max="483" width="27.85546875" customWidth="1"/>
    <col min="484" max="484" width="3.7109375" customWidth="1"/>
    <col min="485" max="524" width="0" hidden="1" customWidth="1"/>
    <col min="525" max="525" width="10.28515625" customWidth="1"/>
    <col min="527" max="527" width="12.5703125" customWidth="1"/>
    <col min="531" max="531" width="10.7109375" customWidth="1"/>
    <col min="738" max="738" width="3.7109375" customWidth="1"/>
    <col min="739" max="739" width="27.85546875" customWidth="1"/>
    <col min="740" max="740" width="3.7109375" customWidth="1"/>
    <col min="741" max="780" width="0" hidden="1" customWidth="1"/>
    <col min="781" max="781" width="10.28515625" customWidth="1"/>
    <col min="783" max="783" width="12.5703125" customWidth="1"/>
    <col min="787" max="787" width="10.7109375" customWidth="1"/>
    <col min="994" max="994" width="3.7109375" customWidth="1"/>
    <col min="995" max="995" width="27.85546875" customWidth="1"/>
    <col min="996" max="996" width="3.7109375" customWidth="1"/>
    <col min="997" max="1036" width="0" hidden="1" customWidth="1"/>
    <col min="1037" max="1037" width="10.28515625" customWidth="1"/>
    <col min="1039" max="1039" width="12.5703125" customWidth="1"/>
    <col min="1043" max="1043" width="10.7109375" customWidth="1"/>
    <col min="1250" max="1250" width="3.7109375" customWidth="1"/>
    <col min="1251" max="1251" width="27.85546875" customWidth="1"/>
    <col min="1252" max="1252" width="3.7109375" customWidth="1"/>
    <col min="1253" max="1292" width="0" hidden="1" customWidth="1"/>
    <col min="1293" max="1293" width="10.28515625" customWidth="1"/>
    <col min="1295" max="1295" width="12.5703125" customWidth="1"/>
    <col min="1299" max="1299" width="10.7109375" customWidth="1"/>
    <col min="1506" max="1506" width="3.7109375" customWidth="1"/>
    <col min="1507" max="1507" width="27.85546875" customWidth="1"/>
    <col min="1508" max="1508" width="3.7109375" customWidth="1"/>
    <col min="1509" max="1548" width="0" hidden="1" customWidth="1"/>
    <col min="1549" max="1549" width="10.28515625" customWidth="1"/>
    <col min="1551" max="1551" width="12.5703125" customWidth="1"/>
    <col min="1555" max="1555" width="10.7109375" customWidth="1"/>
    <col min="1762" max="1762" width="3.7109375" customWidth="1"/>
    <col min="1763" max="1763" width="27.85546875" customWidth="1"/>
    <col min="1764" max="1764" width="3.7109375" customWidth="1"/>
    <col min="1765" max="1804" width="0" hidden="1" customWidth="1"/>
    <col min="1805" max="1805" width="10.28515625" customWidth="1"/>
    <col min="1807" max="1807" width="12.5703125" customWidth="1"/>
    <col min="1811" max="1811" width="10.7109375" customWidth="1"/>
    <col min="2018" max="2018" width="3.7109375" customWidth="1"/>
    <col min="2019" max="2019" width="27.85546875" customWidth="1"/>
    <col min="2020" max="2020" width="3.7109375" customWidth="1"/>
    <col min="2021" max="2060" width="0" hidden="1" customWidth="1"/>
    <col min="2061" max="2061" width="10.28515625" customWidth="1"/>
    <col min="2063" max="2063" width="12.5703125" customWidth="1"/>
    <col min="2067" max="2067" width="10.7109375" customWidth="1"/>
    <col min="2274" max="2274" width="3.7109375" customWidth="1"/>
    <col min="2275" max="2275" width="27.85546875" customWidth="1"/>
    <col min="2276" max="2276" width="3.7109375" customWidth="1"/>
    <col min="2277" max="2316" width="0" hidden="1" customWidth="1"/>
    <col min="2317" max="2317" width="10.28515625" customWidth="1"/>
    <col min="2319" max="2319" width="12.5703125" customWidth="1"/>
    <col min="2323" max="2323" width="10.7109375" customWidth="1"/>
    <col min="2530" max="2530" width="3.7109375" customWidth="1"/>
    <col min="2531" max="2531" width="27.85546875" customWidth="1"/>
    <col min="2532" max="2532" width="3.7109375" customWidth="1"/>
    <col min="2533" max="2572" width="0" hidden="1" customWidth="1"/>
    <col min="2573" max="2573" width="10.28515625" customWidth="1"/>
    <col min="2575" max="2575" width="12.5703125" customWidth="1"/>
    <col min="2579" max="2579" width="10.7109375" customWidth="1"/>
    <col min="2786" max="2786" width="3.7109375" customWidth="1"/>
    <col min="2787" max="2787" width="27.85546875" customWidth="1"/>
    <col min="2788" max="2788" width="3.7109375" customWidth="1"/>
    <col min="2789" max="2828" width="0" hidden="1" customWidth="1"/>
    <col min="2829" max="2829" width="10.28515625" customWidth="1"/>
    <col min="2831" max="2831" width="12.5703125" customWidth="1"/>
    <col min="2835" max="2835" width="10.7109375" customWidth="1"/>
    <col min="3042" max="3042" width="3.7109375" customWidth="1"/>
    <col min="3043" max="3043" width="27.85546875" customWidth="1"/>
    <col min="3044" max="3044" width="3.7109375" customWidth="1"/>
    <col min="3045" max="3084" width="0" hidden="1" customWidth="1"/>
    <col min="3085" max="3085" width="10.28515625" customWidth="1"/>
    <col min="3087" max="3087" width="12.5703125" customWidth="1"/>
    <col min="3091" max="3091" width="10.7109375" customWidth="1"/>
    <col min="3298" max="3298" width="3.7109375" customWidth="1"/>
    <col min="3299" max="3299" width="27.85546875" customWidth="1"/>
    <col min="3300" max="3300" width="3.7109375" customWidth="1"/>
    <col min="3301" max="3340" width="0" hidden="1" customWidth="1"/>
    <col min="3341" max="3341" width="10.28515625" customWidth="1"/>
    <col min="3343" max="3343" width="12.5703125" customWidth="1"/>
    <col min="3347" max="3347" width="10.7109375" customWidth="1"/>
    <col min="3554" max="3554" width="3.7109375" customWidth="1"/>
    <col min="3555" max="3555" width="27.85546875" customWidth="1"/>
    <col min="3556" max="3556" width="3.7109375" customWidth="1"/>
    <col min="3557" max="3596" width="0" hidden="1" customWidth="1"/>
    <col min="3597" max="3597" width="10.28515625" customWidth="1"/>
    <col min="3599" max="3599" width="12.5703125" customWidth="1"/>
    <col min="3603" max="3603" width="10.7109375" customWidth="1"/>
    <col min="3810" max="3810" width="3.7109375" customWidth="1"/>
    <col min="3811" max="3811" width="27.85546875" customWidth="1"/>
    <col min="3812" max="3812" width="3.7109375" customWidth="1"/>
    <col min="3813" max="3852" width="0" hidden="1" customWidth="1"/>
    <col min="3853" max="3853" width="10.28515625" customWidth="1"/>
    <col min="3855" max="3855" width="12.5703125" customWidth="1"/>
    <col min="3859" max="3859" width="10.7109375" customWidth="1"/>
    <col min="4066" max="4066" width="3.7109375" customWidth="1"/>
    <col min="4067" max="4067" width="27.85546875" customWidth="1"/>
    <col min="4068" max="4068" width="3.7109375" customWidth="1"/>
    <col min="4069" max="4108" width="0" hidden="1" customWidth="1"/>
    <col min="4109" max="4109" width="10.28515625" customWidth="1"/>
    <col min="4111" max="4111" width="12.5703125" customWidth="1"/>
    <col min="4115" max="4115" width="10.7109375" customWidth="1"/>
    <col min="4322" max="4322" width="3.7109375" customWidth="1"/>
    <col min="4323" max="4323" width="27.85546875" customWidth="1"/>
    <col min="4324" max="4324" width="3.7109375" customWidth="1"/>
    <col min="4325" max="4364" width="0" hidden="1" customWidth="1"/>
    <col min="4365" max="4365" width="10.28515625" customWidth="1"/>
    <col min="4367" max="4367" width="12.5703125" customWidth="1"/>
    <col min="4371" max="4371" width="10.7109375" customWidth="1"/>
    <col min="4578" max="4578" width="3.7109375" customWidth="1"/>
    <col min="4579" max="4579" width="27.85546875" customWidth="1"/>
    <col min="4580" max="4580" width="3.7109375" customWidth="1"/>
    <col min="4581" max="4620" width="0" hidden="1" customWidth="1"/>
    <col min="4621" max="4621" width="10.28515625" customWidth="1"/>
    <col min="4623" max="4623" width="12.5703125" customWidth="1"/>
    <col min="4627" max="4627" width="10.7109375" customWidth="1"/>
    <col min="4834" max="4834" width="3.7109375" customWidth="1"/>
    <col min="4835" max="4835" width="27.85546875" customWidth="1"/>
    <col min="4836" max="4836" width="3.7109375" customWidth="1"/>
    <col min="4837" max="4876" width="0" hidden="1" customWidth="1"/>
    <col min="4877" max="4877" width="10.28515625" customWidth="1"/>
    <col min="4879" max="4879" width="12.5703125" customWidth="1"/>
    <col min="4883" max="4883" width="10.7109375" customWidth="1"/>
    <col min="5090" max="5090" width="3.7109375" customWidth="1"/>
    <col min="5091" max="5091" width="27.85546875" customWidth="1"/>
    <col min="5092" max="5092" width="3.7109375" customWidth="1"/>
    <col min="5093" max="5132" width="0" hidden="1" customWidth="1"/>
    <col min="5133" max="5133" width="10.28515625" customWidth="1"/>
    <col min="5135" max="5135" width="12.5703125" customWidth="1"/>
    <col min="5139" max="5139" width="10.7109375" customWidth="1"/>
    <col min="5346" max="5346" width="3.7109375" customWidth="1"/>
    <col min="5347" max="5347" width="27.85546875" customWidth="1"/>
    <col min="5348" max="5348" width="3.7109375" customWidth="1"/>
    <col min="5349" max="5388" width="0" hidden="1" customWidth="1"/>
    <col min="5389" max="5389" width="10.28515625" customWidth="1"/>
    <col min="5391" max="5391" width="12.5703125" customWidth="1"/>
    <col min="5395" max="5395" width="10.7109375" customWidth="1"/>
    <col min="5602" max="5602" width="3.7109375" customWidth="1"/>
    <col min="5603" max="5603" width="27.85546875" customWidth="1"/>
    <col min="5604" max="5604" width="3.7109375" customWidth="1"/>
    <col min="5605" max="5644" width="0" hidden="1" customWidth="1"/>
    <col min="5645" max="5645" width="10.28515625" customWidth="1"/>
    <col min="5647" max="5647" width="12.5703125" customWidth="1"/>
    <col min="5651" max="5651" width="10.7109375" customWidth="1"/>
    <col min="5858" max="5858" width="3.7109375" customWidth="1"/>
    <col min="5859" max="5859" width="27.85546875" customWidth="1"/>
    <col min="5860" max="5860" width="3.7109375" customWidth="1"/>
    <col min="5861" max="5900" width="0" hidden="1" customWidth="1"/>
    <col min="5901" max="5901" width="10.28515625" customWidth="1"/>
    <col min="5903" max="5903" width="12.5703125" customWidth="1"/>
    <col min="5907" max="5907" width="10.7109375" customWidth="1"/>
    <col min="6114" max="6114" width="3.7109375" customWidth="1"/>
    <col min="6115" max="6115" width="27.85546875" customWidth="1"/>
    <col min="6116" max="6116" width="3.7109375" customWidth="1"/>
    <col min="6117" max="6156" width="0" hidden="1" customWidth="1"/>
    <col min="6157" max="6157" width="10.28515625" customWidth="1"/>
    <col min="6159" max="6159" width="12.5703125" customWidth="1"/>
    <col min="6163" max="6163" width="10.7109375" customWidth="1"/>
    <col min="6370" max="6370" width="3.7109375" customWidth="1"/>
    <col min="6371" max="6371" width="27.85546875" customWidth="1"/>
    <col min="6372" max="6372" width="3.7109375" customWidth="1"/>
    <col min="6373" max="6412" width="0" hidden="1" customWidth="1"/>
    <col min="6413" max="6413" width="10.28515625" customWidth="1"/>
    <col min="6415" max="6415" width="12.5703125" customWidth="1"/>
    <col min="6419" max="6419" width="10.7109375" customWidth="1"/>
    <col min="6626" max="6626" width="3.7109375" customWidth="1"/>
    <col min="6627" max="6627" width="27.85546875" customWidth="1"/>
    <col min="6628" max="6628" width="3.7109375" customWidth="1"/>
    <col min="6629" max="6668" width="0" hidden="1" customWidth="1"/>
    <col min="6669" max="6669" width="10.28515625" customWidth="1"/>
    <col min="6671" max="6671" width="12.5703125" customWidth="1"/>
    <col min="6675" max="6675" width="10.7109375" customWidth="1"/>
    <col min="6882" max="6882" width="3.7109375" customWidth="1"/>
    <col min="6883" max="6883" width="27.85546875" customWidth="1"/>
    <col min="6884" max="6884" width="3.7109375" customWidth="1"/>
    <col min="6885" max="6924" width="0" hidden="1" customWidth="1"/>
    <col min="6925" max="6925" width="10.28515625" customWidth="1"/>
    <col min="6927" max="6927" width="12.5703125" customWidth="1"/>
    <col min="6931" max="6931" width="10.7109375" customWidth="1"/>
    <col min="7138" max="7138" width="3.7109375" customWidth="1"/>
    <col min="7139" max="7139" width="27.85546875" customWidth="1"/>
    <col min="7140" max="7140" width="3.7109375" customWidth="1"/>
    <col min="7141" max="7180" width="0" hidden="1" customWidth="1"/>
    <col min="7181" max="7181" width="10.28515625" customWidth="1"/>
    <col min="7183" max="7183" width="12.5703125" customWidth="1"/>
    <col min="7187" max="7187" width="10.7109375" customWidth="1"/>
    <col min="7394" max="7394" width="3.7109375" customWidth="1"/>
    <col min="7395" max="7395" width="27.85546875" customWidth="1"/>
    <col min="7396" max="7396" width="3.7109375" customWidth="1"/>
    <col min="7397" max="7436" width="0" hidden="1" customWidth="1"/>
    <col min="7437" max="7437" width="10.28515625" customWidth="1"/>
    <col min="7439" max="7439" width="12.5703125" customWidth="1"/>
    <col min="7443" max="7443" width="10.7109375" customWidth="1"/>
    <col min="7650" max="7650" width="3.7109375" customWidth="1"/>
    <col min="7651" max="7651" width="27.85546875" customWidth="1"/>
    <col min="7652" max="7652" width="3.7109375" customWidth="1"/>
    <col min="7653" max="7692" width="0" hidden="1" customWidth="1"/>
    <col min="7693" max="7693" width="10.28515625" customWidth="1"/>
    <col min="7695" max="7695" width="12.5703125" customWidth="1"/>
    <col min="7699" max="7699" width="10.7109375" customWidth="1"/>
    <col min="7906" max="7906" width="3.7109375" customWidth="1"/>
    <col min="7907" max="7907" width="27.85546875" customWidth="1"/>
    <col min="7908" max="7908" width="3.7109375" customWidth="1"/>
    <col min="7909" max="7948" width="0" hidden="1" customWidth="1"/>
    <col min="7949" max="7949" width="10.28515625" customWidth="1"/>
    <col min="7951" max="7951" width="12.5703125" customWidth="1"/>
    <col min="7955" max="7955" width="10.7109375" customWidth="1"/>
    <col min="8162" max="8162" width="3.7109375" customWidth="1"/>
    <col min="8163" max="8163" width="27.85546875" customWidth="1"/>
    <col min="8164" max="8164" width="3.7109375" customWidth="1"/>
    <col min="8165" max="8204" width="0" hidden="1" customWidth="1"/>
    <col min="8205" max="8205" width="10.28515625" customWidth="1"/>
    <col min="8207" max="8207" width="12.5703125" customWidth="1"/>
    <col min="8211" max="8211" width="10.7109375" customWidth="1"/>
    <col min="8418" max="8418" width="3.7109375" customWidth="1"/>
    <col min="8419" max="8419" width="27.85546875" customWidth="1"/>
    <col min="8420" max="8420" width="3.7109375" customWidth="1"/>
    <col min="8421" max="8460" width="0" hidden="1" customWidth="1"/>
    <col min="8461" max="8461" width="10.28515625" customWidth="1"/>
    <col min="8463" max="8463" width="12.5703125" customWidth="1"/>
    <col min="8467" max="8467" width="10.7109375" customWidth="1"/>
    <col min="8674" max="8674" width="3.7109375" customWidth="1"/>
    <col min="8675" max="8675" width="27.85546875" customWidth="1"/>
    <col min="8676" max="8676" width="3.7109375" customWidth="1"/>
    <col min="8677" max="8716" width="0" hidden="1" customWidth="1"/>
    <col min="8717" max="8717" width="10.28515625" customWidth="1"/>
    <col min="8719" max="8719" width="12.5703125" customWidth="1"/>
    <col min="8723" max="8723" width="10.7109375" customWidth="1"/>
    <col min="8930" max="8930" width="3.7109375" customWidth="1"/>
    <col min="8931" max="8931" width="27.85546875" customWidth="1"/>
    <col min="8932" max="8932" width="3.7109375" customWidth="1"/>
    <col min="8933" max="8972" width="0" hidden="1" customWidth="1"/>
    <col min="8973" max="8973" width="10.28515625" customWidth="1"/>
    <col min="8975" max="8975" width="12.5703125" customWidth="1"/>
    <col min="8979" max="8979" width="10.7109375" customWidth="1"/>
    <col min="9186" max="9186" width="3.7109375" customWidth="1"/>
    <col min="9187" max="9187" width="27.85546875" customWidth="1"/>
    <col min="9188" max="9188" width="3.7109375" customWidth="1"/>
    <col min="9189" max="9228" width="0" hidden="1" customWidth="1"/>
    <col min="9229" max="9229" width="10.28515625" customWidth="1"/>
    <col min="9231" max="9231" width="12.5703125" customWidth="1"/>
    <col min="9235" max="9235" width="10.7109375" customWidth="1"/>
    <col min="9442" max="9442" width="3.7109375" customWidth="1"/>
    <col min="9443" max="9443" width="27.85546875" customWidth="1"/>
    <col min="9444" max="9444" width="3.7109375" customWidth="1"/>
    <col min="9445" max="9484" width="0" hidden="1" customWidth="1"/>
    <col min="9485" max="9485" width="10.28515625" customWidth="1"/>
    <col min="9487" max="9487" width="12.5703125" customWidth="1"/>
    <col min="9491" max="9491" width="10.7109375" customWidth="1"/>
    <col min="9698" max="9698" width="3.7109375" customWidth="1"/>
    <col min="9699" max="9699" width="27.85546875" customWidth="1"/>
    <col min="9700" max="9700" width="3.7109375" customWidth="1"/>
    <col min="9701" max="9740" width="0" hidden="1" customWidth="1"/>
    <col min="9741" max="9741" width="10.28515625" customWidth="1"/>
    <col min="9743" max="9743" width="12.5703125" customWidth="1"/>
    <col min="9747" max="9747" width="10.7109375" customWidth="1"/>
    <col min="9954" max="9954" width="3.7109375" customWidth="1"/>
    <col min="9955" max="9955" width="27.85546875" customWidth="1"/>
    <col min="9956" max="9956" width="3.7109375" customWidth="1"/>
    <col min="9957" max="9996" width="0" hidden="1" customWidth="1"/>
    <col min="9997" max="9997" width="10.28515625" customWidth="1"/>
    <col min="9999" max="9999" width="12.5703125" customWidth="1"/>
    <col min="10003" max="10003" width="10.7109375" customWidth="1"/>
    <col min="10210" max="10210" width="3.7109375" customWidth="1"/>
    <col min="10211" max="10211" width="27.85546875" customWidth="1"/>
    <col min="10212" max="10212" width="3.7109375" customWidth="1"/>
    <col min="10213" max="10252" width="0" hidden="1" customWidth="1"/>
    <col min="10253" max="10253" width="10.28515625" customWidth="1"/>
    <col min="10255" max="10255" width="12.5703125" customWidth="1"/>
    <col min="10259" max="10259" width="10.7109375" customWidth="1"/>
    <col min="10466" max="10466" width="3.7109375" customWidth="1"/>
    <col min="10467" max="10467" width="27.85546875" customWidth="1"/>
    <col min="10468" max="10468" width="3.7109375" customWidth="1"/>
    <col min="10469" max="10508" width="0" hidden="1" customWidth="1"/>
    <col min="10509" max="10509" width="10.28515625" customWidth="1"/>
    <col min="10511" max="10511" width="12.5703125" customWidth="1"/>
    <col min="10515" max="10515" width="10.7109375" customWidth="1"/>
    <col min="10722" max="10722" width="3.7109375" customWidth="1"/>
    <col min="10723" max="10723" width="27.85546875" customWidth="1"/>
    <col min="10724" max="10724" width="3.7109375" customWidth="1"/>
    <col min="10725" max="10764" width="0" hidden="1" customWidth="1"/>
    <col min="10765" max="10765" width="10.28515625" customWidth="1"/>
    <col min="10767" max="10767" width="12.5703125" customWidth="1"/>
    <col min="10771" max="10771" width="10.7109375" customWidth="1"/>
    <col min="10978" max="10978" width="3.7109375" customWidth="1"/>
    <col min="10979" max="10979" width="27.85546875" customWidth="1"/>
    <col min="10980" max="10980" width="3.7109375" customWidth="1"/>
    <col min="10981" max="11020" width="0" hidden="1" customWidth="1"/>
    <col min="11021" max="11021" width="10.28515625" customWidth="1"/>
    <col min="11023" max="11023" width="12.5703125" customWidth="1"/>
    <col min="11027" max="11027" width="10.7109375" customWidth="1"/>
    <col min="11234" max="11234" width="3.7109375" customWidth="1"/>
    <col min="11235" max="11235" width="27.85546875" customWidth="1"/>
    <col min="11236" max="11236" width="3.7109375" customWidth="1"/>
    <col min="11237" max="11276" width="0" hidden="1" customWidth="1"/>
    <col min="11277" max="11277" width="10.28515625" customWidth="1"/>
    <col min="11279" max="11279" width="12.5703125" customWidth="1"/>
    <col min="11283" max="11283" width="10.7109375" customWidth="1"/>
    <col min="11490" max="11490" width="3.7109375" customWidth="1"/>
    <col min="11491" max="11491" width="27.85546875" customWidth="1"/>
    <col min="11492" max="11492" width="3.7109375" customWidth="1"/>
    <col min="11493" max="11532" width="0" hidden="1" customWidth="1"/>
    <col min="11533" max="11533" width="10.28515625" customWidth="1"/>
    <col min="11535" max="11535" width="12.5703125" customWidth="1"/>
    <col min="11539" max="11539" width="10.7109375" customWidth="1"/>
    <col min="11746" max="11746" width="3.7109375" customWidth="1"/>
    <col min="11747" max="11747" width="27.85546875" customWidth="1"/>
    <col min="11748" max="11748" width="3.7109375" customWidth="1"/>
    <col min="11749" max="11788" width="0" hidden="1" customWidth="1"/>
    <col min="11789" max="11789" width="10.28515625" customWidth="1"/>
    <col min="11791" max="11791" width="12.5703125" customWidth="1"/>
    <col min="11795" max="11795" width="10.7109375" customWidth="1"/>
    <col min="12002" max="12002" width="3.7109375" customWidth="1"/>
    <col min="12003" max="12003" width="27.85546875" customWidth="1"/>
    <col min="12004" max="12004" width="3.7109375" customWidth="1"/>
    <col min="12005" max="12044" width="0" hidden="1" customWidth="1"/>
    <col min="12045" max="12045" width="10.28515625" customWidth="1"/>
    <col min="12047" max="12047" width="12.5703125" customWidth="1"/>
    <col min="12051" max="12051" width="10.7109375" customWidth="1"/>
    <col min="12258" max="12258" width="3.7109375" customWidth="1"/>
    <col min="12259" max="12259" width="27.85546875" customWidth="1"/>
    <col min="12260" max="12260" width="3.7109375" customWidth="1"/>
    <col min="12261" max="12300" width="0" hidden="1" customWidth="1"/>
    <col min="12301" max="12301" width="10.28515625" customWidth="1"/>
    <col min="12303" max="12303" width="12.5703125" customWidth="1"/>
    <col min="12307" max="12307" width="10.7109375" customWidth="1"/>
    <col min="12514" max="12514" width="3.7109375" customWidth="1"/>
    <col min="12515" max="12515" width="27.85546875" customWidth="1"/>
    <col min="12516" max="12516" width="3.7109375" customWidth="1"/>
    <col min="12517" max="12556" width="0" hidden="1" customWidth="1"/>
    <col min="12557" max="12557" width="10.28515625" customWidth="1"/>
    <col min="12559" max="12559" width="12.5703125" customWidth="1"/>
    <col min="12563" max="12563" width="10.7109375" customWidth="1"/>
    <col min="12770" max="12770" width="3.7109375" customWidth="1"/>
    <col min="12771" max="12771" width="27.85546875" customWidth="1"/>
    <col min="12772" max="12772" width="3.7109375" customWidth="1"/>
    <col min="12773" max="12812" width="0" hidden="1" customWidth="1"/>
    <col min="12813" max="12813" width="10.28515625" customWidth="1"/>
    <col min="12815" max="12815" width="12.5703125" customWidth="1"/>
    <col min="12819" max="12819" width="10.7109375" customWidth="1"/>
    <col min="13026" max="13026" width="3.7109375" customWidth="1"/>
    <col min="13027" max="13027" width="27.85546875" customWidth="1"/>
    <col min="13028" max="13028" width="3.7109375" customWidth="1"/>
    <col min="13029" max="13068" width="0" hidden="1" customWidth="1"/>
    <col min="13069" max="13069" width="10.28515625" customWidth="1"/>
    <col min="13071" max="13071" width="12.5703125" customWidth="1"/>
    <col min="13075" max="13075" width="10.7109375" customWidth="1"/>
    <col min="13282" max="13282" width="3.7109375" customWidth="1"/>
    <col min="13283" max="13283" width="27.85546875" customWidth="1"/>
    <col min="13284" max="13284" width="3.7109375" customWidth="1"/>
    <col min="13285" max="13324" width="0" hidden="1" customWidth="1"/>
    <col min="13325" max="13325" width="10.28515625" customWidth="1"/>
    <col min="13327" max="13327" width="12.5703125" customWidth="1"/>
    <col min="13331" max="13331" width="10.7109375" customWidth="1"/>
    <col min="13538" max="13538" width="3.7109375" customWidth="1"/>
    <col min="13539" max="13539" width="27.85546875" customWidth="1"/>
    <col min="13540" max="13540" width="3.7109375" customWidth="1"/>
    <col min="13541" max="13580" width="0" hidden="1" customWidth="1"/>
    <col min="13581" max="13581" width="10.28515625" customWidth="1"/>
    <col min="13583" max="13583" width="12.5703125" customWidth="1"/>
    <col min="13587" max="13587" width="10.7109375" customWidth="1"/>
    <col min="13794" max="13794" width="3.7109375" customWidth="1"/>
    <col min="13795" max="13795" width="27.85546875" customWidth="1"/>
    <col min="13796" max="13796" width="3.7109375" customWidth="1"/>
    <col min="13797" max="13836" width="0" hidden="1" customWidth="1"/>
    <col min="13837" max="13837" width="10.28515625" customWidth="1"/>
    <col min="13839" max="13839" width="12.5703125" customWidth="1"/>
    <col min="13843" max="13843" width="10.7109375" customWidth="1"/>
    <col min="14050" max="14050" width="3.7109375" customWidth="1"/>
    <col min="14051" max="14051" width="27.85546875" customWidth="1"/>
    <col min="14052" max="14052" width="3.7109375" customWidth="1"/>
    <col min="14053" max="14092" width="0" hidden="1" customWidth="1"/>
    <col min="14093" max="14093" width="10.28515625" customWidth="1"/>
    <col min="14095" max="14095" width="12.5703125" customWidth="1"/>
    <col min="14099" max="14099" width="10.7109375" customWidth="1"/>
    <col min="14306" max="14306" width="3.7109375" customWidth="1"/>
    <col min="14307" max="14307" width="27.85546875" customWidth="1"/>
    <col min="14308" max="14308" width="3.7109375" customWidth="1"/>
    <col min="14309" max="14348" width="0" hidden="1" customWidth="1"/>
    <col min="14349" max="14349" width="10.28515625" customWidth="1"/>
    <col min="14351" max="14351" width="12.5703125" customWidth="1"/>
    <col min="14355" max="14355" width="10.7109375" customWidth="1"/>
    <col min="14562" max="14562" width="3.7109375" customWidth="1"/>
    <col min="14563" max="14563" width="27.85546875" customWidth="1"/>
    <col min="14564" max="14564" width="3.7109375" customWidth="1"/>
    <col min="14565" max="14604" width="0" hidden="1" customWidth="1"/>
    <col min="14605" max="14605" width="10.28515625" customWidth="1"/>
    <col min="14607" max="14607" width="12.5703125" customWidth="1"/>
    <col min="14611" max="14611" width="10.7109375" customWidth="1"/>
    <col min="14818" max="14818" width="3.7109375" customWidth="1"/>
    <col min="14819" max="14819" width="27.85546875" customWidth="1"/>
    <col min="14820" max="14820" width="3.7109375" customWidth="1"/>
    <col min="14821" max="14860" width="0" hidden="1" customWidth="1"/>
    <col min="14861" max="14861" width="10.28515625" customWidth="1"/>
    <col min="14863" max="14863" width="12.5703125" customWidth="1"/>
    <col min="14867" max="14867" width="10.7109375" customWidth="1"/>
    <col min="15074" max="15074" width="3.7109375" customWidth="1"/>
    <col min="15075" max="15075" width="27.85546875" customWidth="1"/>
    <col min="15076" max="15076" width="3.7109375" customWidth="1"/>
    <col min="15077" max="15116" width="0" hidden="1" customWidth="1"/>
    <col min="15117" max="15117" width="10.28515625" customWidth="1"/>
    <col min="15119" max="15119" width="12.5703125" customWidth="1"/>
    <col min="15123" max="15123" width="10.7109375" customWidth="1"/>
    <col min="15330" max="15330" width="3.7109375" customWidth="1"/>
    <col min="15331" max="15331" width="27.85546875" customWidth="1"/>
    <col min="15332" max="15332" width="3.7109375" customWidth="1"/>
    <col min="15333" max="15372" width="0" hidden="1" customWidth="1"/>
    <col min="15373" max="15373" width="10.28515625" customWidth="1"/>
    <col min="15375" max="15375" width="12.5703125" customWidth="1"/>
    <col min="15379" max="15379" width="10.7109375" customWidth="1"/>
    <col min="15586" max="15586" width="3.7109375" customWidth="1"/>
    <col min="15587" max="15587" width="27.85546875" customWidth="1"/>
    <col min="15588" max="15588" width="3.7109375" customWidth="1"/>
    <col min="15589" max="15628" width="0" hidden="1" customWidth="1"/>
    <col min="15629" max="15629" width="10.28515625" customWidth="1"/>
    <col min="15631" max="15631" width="12.5703125" customWidth="1"/>
    <col min="15635" max="15635" width="10.7109375" customWidth="1"/>
    <col min="15842" max="15842" width="3.7109375" customWidth="1"/>
    <col min="15843" max="15843" width="27.85546875" customWidth="1"/>
    <col min="15844" max="15844" width="3.7109375" customWidth="1"/>
    <col min="15845" max="15884" width="0" hidden="1" customWidth="1"/>
    <col min="15885" max="15885" width="10.28515625" customWidth="1"/>
    <col min="15887" max="15887" width="12.5703125" customWidth="1"/>
    <col min="15891" max="15891" width="10.7109375" customWidth="1"/>
    <col min="16098" max="16098" width="3.7109375" customWidth="1"/>
    <col min="16099" max="16099" width="27.85546875" customWidth="1"/>
    <col min="16100" max="16100" width="3.7109375" customWidth="1"/>
    <col min="16101" max="16140" width="0" hidden="1" customWidth="1"/>
    <col min="16141" max="16141" width="10.28515625" customWidth="1"/>
    <col min="16143" max="16143" width="12.5703125" customWidth="1"/>
    <col min="16147" max="16147" width="10.7109375" customWidth="1"/>
  </cols>
  <sheetData>
    <row r="1" spans="1:30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/>
    </row>
    <row r="2" spans="1:30" ht="28.5" customHeight="1" x14ac:dyDescent="0.25">
      <c r="A2" s="1"/>
      <c r="B2" s="265"/>
      <c r="C2" s="2"/>
      <c r="D2" s="462" t="s">
        <v>274</v>
      </c>
      <c r="E2" s="462"/>
      <c r="F2" s="462"/>
      <c r="G2" s="462"/>
      <c r="H2" s="462"/>
      <c r="I2" s="504" t="s">
        <v>124</v>
      </c>
      <c r="J2" s="474" t="s">
        <v>350</v>
      </c>
      <c r="K2" s="474"/>
      <c r="L2" s="474"/>
      <c r="M2" s="474"/>
      <c r="N2" s="474"/>
      <c r="O2" s="474"/>
      <c r="P2" s="475" t="s">
        <v>262</v>
      </c>
      <c r="Q2" s="475" t="s">
        <v>355</v>
      </c>
      <c r="R2" s="456" t="s">
        <v>124</v>
      </c>
      <c r="S2" s="473" t="s">
        <v>349</v>
      </c>
      <c r="T2" s="473"/>
      <c r="U2" s="489" t="s">
        <v>124</v>
      </c>
      <c r="V2" s="478" t="s">
        <v>351</v>
      </c>
      <c r="W2" s="478"/>
      <c r="X2" s="478"/>
      <c r="Y2" s="479" t="s">
        <v>124</v>
      </c>
      <c r="Z2" s="466" t="s">
        <v>374</v>
      </c>
      <c r="AA2" s="466"/>
      <c r="AB2" s="466"/>
      <c r="AC2" s="467" t="s">
        <v>124</v>
      </c>
      <c r="AD2" s="487" t="s">
        <v>144</v>
      </c>
    </row>
    <row r="3" spans="1:30" s="34" customFormat="1" ht="45" x14ac:dyDescent="0.25">
      <c r="A3" s="6"/>
      <c r="B3" s="64" t="s">
        <v>129</v>
      </c>
      <c r="C3" s="8"/>
      <c r="D3" s="398" t="s">
        <v>283</v>
      </c>
      <c r="E3" s="403" t="s">
        <v>284</v>
      </c>
      <c r="F3" s="403" t="s">
        <v>165</v>
      </c>
      <c r="G3" s="403" t="s">
        <v>268</v>
      </c>
      <c r="H3" s="403" t="s">
        <v>147</v>
      </c>
      <c r="I3" s="505"/>
      <c r="J3" s="211" t="s">
        <v>283</v>
      </c>
      <c r="K3" s="211" t="s">
        <v>284</v>
      </c>
      <c r="L3" s="211" t="s">
        <v>165</v>
      </c>
      <c r="M3" s="42" t="s">
        <v>268</v>
      </c>
      <c r="N3" s="42" t="s">
        <v>147</v>
      </c>
      <c r="O3" s="211"/>
      <c r="P3" s="476"/>
      <c r="Q3" s="476"/>
      <c r="R3" s="502"/>
      <c r="S3" s="212" t="s">
        <v>267</v>
      </c>
      <c r="T3" s="203" t="s">
        <v>154</v>
      </c>
      <c r="U3" s="509"/>
      <c r="V3" s="364" t="s">
        <v>342</v>
      </c>
      <c r="W3" s="364" t="s">
        <v>163</v>
      </c>
      <c r="X3" s="365" t="s">
        <v>148</v>
      </c>
      <c r="Y3" s="497"/>
      <c r="Z3" s="451" t="s">
        <v>385</v>
      </c>
      <c r="AA3" s="507" t="s">
        <v>338</v>
      </c>
      <c r="AB3" s="449" t="s">
        <v>149</v>
      </c>
      <c r="AC3" s="457"/>
      <c r="AD3" s="488"/>
    </row>
    <row r="4" spans="1:30" x14ac:dyDescent="0.25">
      <c r="A4" s="6"/>
      <c r="B4" s="266" t="s">
        <v>4</v>
      </c>
      <c r="C4" s="8"/>
      <c r="D4" s="351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506"/>
      <c r="J4" s="357" t="s">
        <v>243</v>
      </c>
      <c r="K4" s="357" t="s">
        <v>243</v>
      </c>
      <c r="L4" s="357" t="s">
        <v>243</v>
      </c>
      <c r="M4" s="153" t="s">
        <v>243</v>
      </c>
      <c r="N4" s="153" t="s">
        <v>243</v>
      </c>
      <c r="O4" s="357"/>
      <c r="P4" s="477"/>
      <c r="Q4" s="477"/>
      <c r="R4" s="503"/>
      <c r="S4" s="204" t="s">
        <v>243</v>
      </c>
      <c r="T4" s="207" t="s">
        <v>243</v>
      </c>
      <c r="U4" s="510"/>
      <c r="V4" s="367" t="s">
        <v>243</v>
      </c>
      <c r="W4" s="367" t="s">
        <v>243</v>
      </c>
      <c r="X4" s="367" t="s">
        <v>243</v>
      </c>
      <c r="Y4" s="498"/>
      <c r="Z4" s="452"/>
      <c r="AA4" s="508"/>
      <c r="AB4" s="450"/>
      <c r="AC4" s="458"/>
      <c r="AD4" s="488"/>
    </row>
    <row r="5" spans="1:30" x14ac:dyDescent="0.25">
      <c r="A5" s="10"/>
      <c r="B5" s="267" t="s">
        <v>5</v>
      </c>
      <c r="C5" s="11"/>
      <c r="D5" s="404" t="s">
        <v>85</v>
      </c>
      <c r="E5" s="404" t="s">
        <v>157</v>
      </c>
      <c r="F5" s="404" t="s">
        <v>114</v>
      </c>
      <c r="G5" s="404" t="s">
        <v>173</v>
      </c>
      <c r="H5" s="404" t="s">
        <v>248</v>
      </c>
      <c r="I5" s="195" t="s">
        <v>259</v>
      </c>
      <c r="J5" s="394" t="s">
        <v>7</v>
      </c>
      <c r="K5" s="394" t="s">
        <v>157</v>
      </c>
      <c r="L5" s="394" t="s">
        <v>114</v>
      </c>
      <c r="M5" s="394" t="s">
        <v>173</v>
      </c>
      <c r="N5" s="394" t="s">
        <v>272</v>
      </c>
      <c r="O5" s="358"/>
      <c r="P5" s="195" t="s">
        <v>259</v>
      </c>
      <c r="Q5" s="195" t="s">
        <v>352</v>
      </c>
      <c r="R5" s="349">
        <f>P5+Q5</f>
        <v>1</v>
      </c>
      <c r="S5" s="215" t="s">
        <v>125</v>
      </c>
      <c r="T5" s="205" t="s">
        <v>6</v>
      </c>
      <c r="U5" s="196">
        <v>1</v>
      </c>
      <c r="V5" s="369" t="s">
        <v>114</v>
      </c>
      <c r="W5" s="369" t="s">
        <v>6</v>
      </c>
      <c r="X5" s="369" t="s">
        <v>9</v>
      </c>
      <c r="Y5" s="196">
        <v>0</v>
      </c>
      <c r="Z5" s="154" t="s">
        <v>386</v>
      </c>
      <c r="AA5" s="448" t="s">
        <v>6</v>
      </c>
      <c r="AB5" s="154" t="s">
        <v>9</v>
      </c>
      <c r="AC5" s="195" t="s">
        <v>259</v>
      </c>
      <c r="AD5" s="177">
        <f>I5+R5+U5+Y5+AC5</f>
        <v>4</v>
      </c>
    </row>
    <row r="6" spans="1:30" x14ac:dyDescent="0.25">
      <c r="A6" s="6"/>
      <c r="B6" s="64" t="s">
        <v>197</v>
      </c>
      <c r="C6" s="52"/>
      <c r="D6" s="32"/>
      <c r="E6" s="13"/>
      <c r="F6" s="33"/>
      <c r="G6" s="33"/>
      <c r="H6" s="33"/>
      <c r="I6" s="147"/>
      <c r="J6" s="32"/>
      <c r="K6" s="13"/>
      <c r="L6" s="33"/>
      <c r="M6" s="33"/>
      <c r="N6" s="33"/>
      <c r="O6" s="33"/>
      <c r="P6" s="147"/>
      <c r="Q6" s="147"/>
      <c r="R6" s="147"/>
      <c r="S6" s="33"/>
      <c r="T6" s="33"/>
      <c r="U6" s="33"/>
      <c r="V6" s="147"/>
      <c r="W6" s="33"/>
      <c r="X6" s="33"/>
      <c r="Y6" s="33"/>
      <c r="Z6" s="33"/>
      <c r="AA6" s="33"/>
      <c r="AB6" s="33"/>
      <c r="AC6" s="147"/>
      <c r="AD6" s="170"/>
    </row>
    <row r="7" spans="1:30" x14ac:dyDescent="0.25">
      <c r="A7" s="15">
        <v>1</v>
      </c>
      <c r="B7" s="16" t="s">
        <v>11</v>
      </c>
      <c r="C7" s="17" t="s">
        <v>12</v>
      </c>
      <c r="D7" s="38"/>
      <c r="E7" s="144"/>
      <c r="F7" s="38"/>
      <c r="G7" s="38"/>
      <c r="H7" s="38"/>
      <c r="I7" s="352">
        <f>(D7+E7+F7+G7+H7)*$I$5</f>
        <v>0</v>
      </c>
      <c r="J7" s="38"/>
      <c r="K7" s="144"/>
      <c r="L7" s="38"/>
      <c r="M7" s="38"/>
      <c r="N7" s="38"/>
      <c r="O7" s="38"/>
      <c r="P7" s="38">
        <f>(J7+K7+L7+M7+N7)*$P$5</f>
        <v>0</v>
      </c>
      <c r="Q7" s="38"/>
      <c r="R7" s="166">
        <f>P7+Q7</f>
        <v>0</v>
      </c>
      <c r="S7" s="38"/>
      <c r="T7" s="38"/>
      <c r="U7" s="206">
        <f>(T7+S7)*$U$5</f>
        <v>0</v>
      </c>
      <c r="V7" s="38"/>
      <c r="W7" s="38"/>
      <c r="X7" s="38"/>
      <c r="Y7" s="370">
        <f>(X7+W7+V7)*$Y$5</f>
        <v>0</v>
      </c>
      <c r="Z7" s="38"/>
      <c r="AA7" s="38"/>
      <c r="AB7" s="38"/>
      <c r="AC7" s="168">
        <f>(Z7+AA7+AB7)*$AC$5</f>
        <v>0</v>
      </c>
      <c r="AD7" s="171">
        <f>I7+R7+U7+Y7+AC7</f>
        <v>0</v>
      </c>
    </row>
    <row r="8" spans="1:30" x14ac:dyDescent="0.25">
      <c r="A8" s="15">
        <v>2</v>
      </c>
      <c r="B8" s="19" t="s">
        <v>13</v>
      </c>
      <c r="C8" s="20" t="s">
        <v>12</v>
      </c>
      <c r="D8" s="38"/>
      <c r="E8" s="436">
        <v>1.2E-2</v>
      </c>
      <c r="F8" s="38"/>
      <c r="G8" s="38"/>
      <c r="H8" s="38">
        <v>0.02</v>
      </c>
      <c r="I8" s="352">
        <f t="shared" ref="I8:I38" si="0">(D8+E8+F8+G8+H8)*$I$5</f>
        <v>3.2000000000000001E-2</v>
      </c>
      <c r="J8" s="38"/>
      <c r="K8" s="436">
        <v>1.2E-2</v>
      </c>
      <c r="L8" s="38"/>
      <c r="M8" s="38"/>
      <c r="N8" s="38">
        <v>0.03</v>
      </c>
      <c r="O8" s="38"/>
      <c r="P8" s="38">
        <f t="shared" ref="P8:P71" si="1">(J8+K8+L8+M8+N8)*$P$5</f>
        <v>4.1999999999999996E-2</v>
      </c>
      <c r="Q8" s="38"/>
      <c r="R8" s="166">
        <f t="shared" ref="R8:R71" si="2">P8+Q8</f>
        <v>4.1999999999999996E-2</v>
      </c>
      <c r="S8" s="38"/>
      <c r="T8" s="38"/>
      <c r="U8" s="206">
        <f t="shared" ref="U8:U71" si="3">(T8+S8)*$U$5</f>
        <v>0</v>
      </c>
      <c r="V8" s="38"/>
      <c r="W8" s="38"/>
      <c r="X8" s="38"/>
      <c r="Y8" s="370">
        <f t="shared" ref="Y8:Y71" si="4">(X8+W8+V8)*$Y$5</f>
        <v>0</v>
      </c>
      <c r="Z8" s="160"/>
      <c r="AA8" s="38"/>
      <c r="AB8" s="38"/>
      <c r="AC8" s="168">
        <f t="shared" ref="AC8:AC71" si="5">(Z8+AA8+AB8)*$AC$5</f>
        <v>0</v>
      </c>
      <c r="AD8" s="171">
        <f t="shared" ref="AD8:AD71" si="6">I8+R8+U8+Y8+AC8</f>
        <v>7.3999999999999996E-2</v>
      </c>
    </row>
    <row r="9" spans="1:30" x14ac:dyDescent="0.25">
      <c r="A9" s="15">
        <v>3</v>
      </c>
      <c r="B9" s="78" t="s">
        <v>146</v>
      </c>
      <c r="C9" s="17" t="s">
        <v>12</v>
      </c>
      <c r="D9" s="38"/>
      <c r="E9" s="144"/>
      <c r="F9" s="38"/>
      <c r="G9" s="38"/>
      <c r="H9" s="38">
        <v>0.03</v>
      </c>
      <c r="I9" s="352">
        <f t="shared" si="0"/>
        <v>0.03</v>
      </c>
      <c r="J9" s="38"/>
      <c r="K9" s="144"/>
      <c r="L9" s="38"/>
      <c r="M9" s="38"/>
      <c r="N9" s="38">
        <v>0.03</v>
      </c>
      <c r="O9" s="38"/>
      <c r="P9" s="38">
        <f t="shared" si="1"/>
        <v>0.03</v>
      </c>
      <c r="Q9" s="38"/>
      <c r="R9" s="166">
        <f t="shared" si="2"/>
        <v>0.03</v>
      </c>
      <c r="S9" s="38"/>
      <c r="T9" s="38"/>
      <c r="U9" s="206">
        <f t="shared" si="3"/>
        <v>0</v>
      </c>
      <c r="V9" s="38"/>
      <c r="W9" s="38"/>
      <c r="X9" s="167">
        <v>0.03</v>
      </c>
      <c r="Y9" s="370">
        <f t="shared" si="4"/>
        <v>0</v>
      </c>
      <c r="Z9" s="160"/>
      <c r="AA9" s="38"/>
      <c r="AB9" s="168">
        <v>0.03</v>
      </c>
      <c r="AC9" s="168">
        <f t="shared" si="5"/>
        <v>0.03</v>
      </c>
      <c r="AD9" s="171">
        <f t="shared" si="6"/>
        <v>0.09</v>
      </c>
    </row>
    <row r="10" spans="1:30" x14ac:dyDescent="0.25">
      <c r="A10" s="15">
        <v>4</v>
      </c>
      <c r="B10" s="85" t="s">
        <v>185</v>
      </c>
      <c r="C10" s="17" t="s">
        <v>12</v>
      </c>
      <c r="D10" s="38"/>
      <c r="E10" s="144"/>
      <c r="F10" s="38"/>
      <c r="G10" s="38"/>
      <c r="H10" s="38"/>
      <c r="I10" s="352">
        <f t="shared" si="0"/>
        <v>0</v>
      </c>
      <c r="J10" s="38"/>
      <c r="K10" s="144"/>
      <c r="L10" s="38"/>
      <c r="M10" s="38"/>
      <c r="N10" s="38"/>
      <c r="O10" s="38"/>
      <c r="P10" s="38">
        <f t="shared" si="1"/>
        <v>0</v>
      </c>
      <c r="Q10" s="38"/>
      <c r="R10" s="166">
        <f t="shared" si="2"/>
        <v>0</v>
      </c>
      <c r="S10" s="206">
        <v>1</v>
      </c>
      <c r="T10" s="38"/>
      <c r="U10" s="206">
        <f t="shared" si="3"/>
        <v>1</v>
      </c>
      <c r="V10" s="38"/>
      <c r="W10" s="38"/>
      <c r="X10" s="38"/>
      <c r="Y10" s="370">
        <f t="shared" si="4"/>
        <v>0</v>
      </c>
      <c r="Z10" s="160"/>
      <c r="AA10" s="38"/>
      <c r="AB10" s="38"/>
      <c r="AC10" s="168">
        <f t="shared" si="5"/>
        <v>0</v>
      </c>
      <c r="AD10" s="171">
        <f t="shared" si="6"/>
        <v>1</v>
      </c>
    </row>
    <row r="11" spans="1:30" x14ac:dyDescent="0.25">
      <c r="A11" s="6"/>
      <c r="B11" s="64" t="s">
        <v>186</v>
      </c>
      <c r="C11" s="7"/>
      <c r="D11" s="38"/>
      <c r="E11" s="144"/>
      <c r="F11" s="38"/>
      <c r="G11" s="38"/>
      <c r="H11" s="38"/>
      <c r="I11" s="352">
        <f t="shared" si="0"/>
        <v>0</v>
      </c>
      <c r="J11" s="38"/>
      <c r="K11" s="144"/>
      <c r="L11" s="38"/>
      <c r="M11" s="38"/>
      <c r="N11" s="38"/>
      <c r="O11" s="38"/>
      <c r="P11" s="38">
        <f t="shared" si="1"/>
        <v>0</v>
      </c>
      <c r="Q11" s="38"/>
      <c r="R11" s="166">
        <f t="shared" si="2"/>
        <v>0</v>
      </c>
      <c r="S11" s="38"/>
      <c r="T11" s="38"/>
      <c r="U11" s="206">
        <f t="shared" si="3"/>
        <v>0</v>
      </c>
      <c r="V11" s="38"/>
      <c r="W11" s="38"/>
      <c r="X11" s="38"/>
      <c r="Y11" s="370">
        <f t="shared" si="4"/>
        <v>0</v>
      </c>
      <c r="Z11" s="160"/>
      <c r="AA11" s="38"/>
      <c r="AB11" s="38"/>
      <c r="AC11" s="168">
        <f t="shared" si="5"/>
        <v>0</v>
      </c>
      <c r="AD11" s="171">
        <f t="shared" si="6"/>
        <v>0</v>
      </c>
    </row>
    <row r="12" spans="1:30" x14ac:dyDescent="0.25">
      <c r="A12" s="15">
        <v>5</v>
      </c>
      <c r="B12" s="16" t="s">
        <v>44</v>
      </c>
      <c r="C12" s="17" t="s">
        <v>12</v>
      </c>
      <c r="D12" s="38"/>
      <c r="E12" s="144"/>
      <c r="F12" s="435">
        <v>2.3699999999999999E-2</v>
      </c>
      <c r="G12" s="38"/>
      <c r="H12" s="38"/>
      <c r="I12" s="352">
        <f t="shared" si="0"/>
        <v>2.3699999999999999E-2</v>
      </c>
      <c r="J12" s="38"/>
      <c r="K12" s="144"/>
      <c r="L12" s="435">
        <v>2.3699999999999999E-2</v>
      </c>
      <c r="M12" s="38"/>
      <c r="N12" s="38"/>
      <c r="O12" s="38"/>
      <c r="P12" s="38">
        <f t="shared" si="1"/>
        <v>2.3699999999999999E-2</v>
      </c>
      <c r="Q12" s="38"/>
      <c r="R12" s="166">
        <f t="shared" si="2"/>
        <v>2.3699999999999999E-2</v>
      </c>
      <c r="S12" s="38"/>
      <c r="T12" s="38"/>
      <c r="U12" s="206">
        <f t="shared" si="3"/>
        <v>0</v>
      </c>
      <c r="V12" s="38">
        <v>7.4999999999999997E-2</v>
      </c>
      <c r="W12" s="38"/>
      <c r="X12" s="38"/>
      <c r="Y12" s="370">
        <f t="shared" si="4"/>
        <v>0</v>
      </c>
      <c r="Z12" s="160"/>
      <c r="AA12" s="38"/>
      <c r="AB12" s="38"/>
      <c r="AC12" s="168">
        <f t="shared" si="5"/>
        <v>0</v>
      </c>
      <c r="AD12" s="171">
        <f t="shared" si="6"/>
        <v>4.7399999999999998E-2</v>
      </c>
    </row>
    <row r="13" spans="1:30" x14ac:dyDescent="0.25">
      <c r="A13" s="15">
        <v>6</v>
      </c>
      <c r="B13" s="16" t="s">
        <v>49</v>
      </c>
      <c r="C13" s="17" t="s">
        <v>12</v>
      </c>
      <c r="D13" s="38"/>
      <c r="E13" s="144"/>
      <c r="F13" s="38"/>
      <c r="G13" s="38"/>
      <c r="H13" s="38"/>
      <c r="I13" s="352">
        <f t="shared" si="0"/>
        <v>0</v>
      </c>
      <c r="J13" s="38"/>
      <c r="K13" s="144"/>
      <c r="L13" s="38"/>
      <c r="M13" s="38"/>
      <c r="N13" s="38"/>
      <c r="O13" s="38"/>
      <c r="P13" s="38">
        <f t="shared" si="1"/>
        <v>0</v>
      </c>
      <c r="Q13" s="38"/>
      <c r="R13" s="166">
        <f t="shared" si="2"/>
        <v>0</v>
      </c>
      <c r="S13" s="38"/>
      <c r="T13" s="38"/>
      <c r="U13" s="206">
        <f t="shared" si="3"/>
        <v>0</v>
      </c>
      <c r="V13" s="38"/>
      <c r="W13" s="38"/>
      <c r="X13" s="38"/>
      <c r="Y13" s="370">
        <f t="shared" si="4"/>
        <v>0</v>
      </c>
      <c r="Z13" s="160"/>
      <c r="AA13" s="38"/>
      <c r="AB13" s="38"/>
      <c r="AC13" s="168">
        <f t="shared" si="5"/>
        <v>0</v>
      </c>
      <c r="AD13" s="171">
        <f t="shared" si="6"/>
        <v>0</v>
      </c>
    </row>
    <row r="14" spans="1:30" x14ac:dyDescent="0.25">
      <c r="A14" s="15">
        <v>7</v>
      </c>
      <c r="B14" s="16" t="s">
        <v>50</v>
      </c>
      <c r="C14" s="17" t="s">
        <v>12</v>
      </c>
      <c r="D14" s="38"/>
      <c r="E14" s="144"/>
      <c r="F14" s="38"/>
      <c r="G14" s="38"/>
      <c r="H14" s="38"/>
      <c r="I14" s="352">
        <f t="shared" si="0"/>
        <v>0</v>
      </c>
      <c r="J14" s="38"/>
      <c r="K14" s="144"/>
      <c r="L14" s="38"/>
      <c r="M14" s="38"/>
      <c r="N14" s="38"/>
      <c r="O14" s="38"/>
      <c r="P14" s="38">
        <f t="shared" si="1"/>
        <v>0</v>
      </c>
      <c r="Q14" s="38"/>
      <c r="R14" s="166">
        <f t="shared" si="2"/>
        <v>0</v>
      </c>
      <c r="S14" s="38"/>
      <c r="T14" s="38"/>
      <c r="U14" s="206">
        <f t="shared" si="3"/>
        <v>0</v>
      </c>
      <c r="V14" s="38"/>
      <c r="W14" s="38"/>
      <c r="X14" s="38"/>
      <c r="Y14" s="370">
        <f t="shared" si="4"/>
        <v>0</v>
      </c>
      <c r="Z14" s="220"/>
      <c r="AA14" s="38"/>
      <c r="AB14" s="38"/>
      <c r="AC14" s="168">
        <f t="shared" si="5"/>
        <v>0</v>
      </c>
      <c r="AD14" s="171">
        <f t="shared" si="6"/>
        <v>0</v>
      </c>
    </row>
    <row r="15" spans="1:30" x14ac:dyDescent="0.25">
      <c r="A15" s="15">
        <v>8</v>
      </c>
      <c r="B15" s="16" t="s">
        <v>48</v>
      </c>
      <c r="C15" s="17" t="s">
        <v>12</v>
      </c>
      <c r="D15" s="38"/>
      <c r="E15" s="144"/>
      <c r="F15" s="38"/>
      <c r="G15" s="38"/>
      <c r="H15" s="38"/>
      <c r="I15" s="352">
        <f t="shared" si="0"/>
        <v>0</v>
      </c>
      <c r="J15" s="38"/>
      <c r="K15" s="144"/>
      <c r="L15" s="38"/>
      <c r="M15" s="38"/>
      <c r="N15" s="38"/>
      <c r="O15" s="38"/>
      <c r="P15" s="38">
        <f t="shared" si="1"/>
        <v>0</v>
      </c>
      <c r="Q15" s="38"/>
      <c r="R15" s="166">
        <f t="shared" si="2"/>
        <v>0</v>
      </c>
      <c r="S15" s="38"/>
      <c r="T15" s="38"/>
      <c r="U15" s="206">
        <f t="shared" si="3"/>
        <v>0</v>
      </c>
      <c r="V15" s="38"/>
      <c r="W15" s="38"/>
      <c r="X15" s="38"/>
      <c r="Y15" s="370">
        <f t="shared" si="4"/>
        <v>0</v>
      </c>
      <c r="Z15" s="160"/>
      <c r="AA15" s="38"/>
      <c r="AB15" s="38"/>
      <c r="AC15" s="168">
        <f t="shared" si="5"/>
        <v>0</v>
      </c>
      <c r="AD15" s="171">
        <f t="shared" si="6"/>
        <v>0</v>
      </c>
    </row>
    <row r="16" spans="1:30" x14ac:dyDescent="0.25">
      <c r="A16" s="15">
        <v>9</v>
      </c>
      <c r="B16" s="16" t="s">
        <v>46</v>
      </c>
      <c r="C16" s="17" t="s">
        <v>12</v>
      </c>
      <c r="D16" s="38"/>
      <c r="E16" s="144"/>
      <c r="F16" s="38"/>
      <c r="G16" s="38"/>
      <c r="H16" s="38"/>
      <c r="I16" s="352">
        <f t="shared" si="0"/>
        <v>0</v>
      </c>
      <c r="J16" s="38"/>
      <c r="K16" s="144"/>
      <c r="L16" s="38"/>
      <c r="M16" s="38"/>
      <c r="N16" s="38"/>
      <c r="O16" s="38"/>
      <c r="P16" s="38">
        <f t="shared" si="1"/>
        <v>0</v>
      </c>
      <c r="Q16" s="38"/>
      <c r="R16" s="166">
        <f t="shared" si="2"/>
        <v>0</v>
      </c>
      <c r="S16" s="38"/>
      <c r="T16" s="38"/>
      <c r="U16" s="206">
        <f t="shared" si="3"/>
        <v>0</v>
      </c>
      <c r="V16" s="38"/>
      <c r="W16" s="38"/>
      <c r="X16" s="38"/>
      <c r="Y16" s="370">
        <f t="shared" si="4"/>
        <v>0</v>
      </c>
      <c r="Z16" s="160"/>
      <c r="AA16" s="38"/>
      <c r="AB16" s="38"/>
      <c r="AC16" s="168">
        <f t="shared" si="5"/>
        <v>0</v>
      </c>
      <c r="AD16" s="171">
        <f t="shared" si="6"/>
        <v>0</v>
      </c>
    </row>
    <row r="17" spans="1:30" x14ac:dyDescent="0.25">
      <c r="A17" s="15">
        <v>10</v>
      </c>
      <c r="B17" s="16" t="s">
        <v>101</v>
      </c>
      <c r="C17" s="17" t="s">
        <v>12</v>
      </c>
      <c r="D17" s="38"/>
      <c r="E17" s="144"/>
      <c r="F17" s="38"/>
      <c r="G17" s="38"/>
      <c r="H17" s="38"/>
      <c r="I17" s="352">
        <f t="shared" si="0"/>
        <v>0</v>
      </c>
      <c r="J17" s="38"/>
      <c r="K17" s="144"/>
      <c r="L17" s="38"/>
      <c r="M17" s="38"/>
      <c r="N17" s="38"/>
      <c r="O17" s="38"/>
      <c r="P17" s="38">
        <f t="shared" si="1"/>
        <v>0</v>
      </c>
      <c r="Q17" s="38"/>
      <c r="R17" s="166">
        <f t="shared" si="2"/>
        <v>0</v>
      </c>
      <c r="S17" s="38"/>
      <c r="T17" s="38"/>
      <c r="U17" s="206">
        <f t="shared" si="3"/>
        <v>0</v>
      </c>
      <c r="V17" s="38"/>
      <c r="W17" s="38"/>
      <c r="X17" s="38"/>
      <c r="Y17" s="370">
        <f t="shared" si="4"/>
        <v>0</v>
      </c>
      <c r="Z17" s="160"/>
      <c r="AA17" s="38"/>
      <c r="AB17" s="38"/>
      <c r="AC17" s="168">
        <f t="shared" si="5"/>
        <v>0</v>
      </c>
      <c r="AD17" s="171">
        <f t="shared" si="6"/>
        <v>0</v>
      </c>
    </row>
    <row r="18" spans="1:30" x14ac:dyDescent="0.25">
      <c r="A18" s="15">
        <v>11</v>
      </c>
      <c r="B18" s="16" t="s">
        <v>47</v>
      </c>
      <c r="C18" s="17" t="s">
        <v>12</v>
      </c>
      <c r="D18" s="38"/>
      <c r="E18" s="144"/>
      <c r="F18" s="38"/>
      <c r="G18" s="38"/>
      <c r="H18" s="38"/>
      <c r="I18" s="352">
        <f t="shared" si="0"/>
        <v>0</v>
      </c>
      <c r="J18" s="38"/>
      <c r="K18" s="144"/>
      <c r="L18" s="38"/>
      <c r="M18" s="38"/>
      <c r="N18" s="38"/>
      <c r="O18" s="38"/>
      <c r="P18" s="38">
        <f t="shared" si="1"/>
        <v>0</v>
      </c>
      <c r="Q18" s="38"/>
      <c r="R18" s="166">
        <f t="shared" si="2"/>
        <v>0</v>
      </c>
      <c r="S18" s="38"/>
      <c r="T18" s="38"/>
      <c r="U18" s="206">
        <f t="shared" si="3"/>
        <v>0</v>
      </c>
      <c r="V18" s="38"/>
      <c r="W18" s="38"/>
      <c r="X18" s="38"/>
      <c r="Y18" s="370">
        <f t="shared" si="4"/>
        <v>0</v>
      </c>
      <c r="Z18" s="160"/>
      <c r="AA18" s="38"/>
      <c r="AB18" s="38"/>
      <c r="AC18" s="168">
        <f t="shared" si="5"/>
        <v>0</v>
      </c>
      <c r="AD18" s="171">
        <f t="shared" si="6"/>
        <v>0</v>
      </c>
    </row>
    <row r="19" spans="1:30" x14ac:dyDescent="0.25">
      <c r="A19" s="15">
        <v>12</v>
      </c>
      <c r="B19" s="54" t="s">
        <v>166</v>
      </c>
      <c r="C19" s="17" t="s">
        <v>12</v>
      </c>
      <c r="D19" s="38"/>
      <c r="E19" s="144"/>
      <c r="F19" s="38"/>
      <c r="G19" s="38"/>
      <c r="H19" s="38"/>
      <c r="I19" s="352">
        <f t="shared" si="0"/>
        <v>0</v>
      </c>
      <c r="J19" s="38"/>
      <c r="K19" s="144"/>
      <c r="L19" s="38"/>
      <c r="M19" s="38"/>
      <c r="N19" s="38"/>
      <c r="O19" s="38"/>
      <c r="P19" s="38">
        <f t="shared" si="1"/>
        <v>0</v>
      </c>
      <c r="Q19" s="38"/>
      <c r="R19" s="166">
        <f t="shared" si="2"/>
        <v>0</v>
      </c>
      <c r="S19" s="38"/>
      <c r="T19" s="38"/>
      <c r="U19" s="206">
        <f t="shared" si="3"/>
        <v>0</v>
      </c>
      <c r="V19" s="38"/>
      <c r="W19" s="38"/>
      <c r="X19" s="38"/>
      <c r="Y19" s="370">
        <f t="shared" si="4"/>
        <v>0</v>
      </c>
      <c r="Z19" s="160"/>
      <c r="AA19" s="38"/>
      <c r="AB19" s="38"/>
      <c r="AC19" s="168">
        <f t="shared" si="5"/>
        <v>0</v>
      </c>
      <c r="AD19" s="171">
        <f t="shared" si="6"/>
        <v>0</v>
      </c>
    </row>
    <row r="20" spans="1:30" x14ac:dyDescent="0.25">
      <c r="A20" s="6"/>
      <c r="B20" s="64" t="s">
        <v>40</v>
      </c>
      <c r="C20" s="52"/>
      <c r="D20" s="145"/>
      <c r="E20" s="146"/>
      <c r="F20" s="147"/>
      <c r="G20" s="147"/>
      <c r="H20" s="147"/>
      <c r="I20" s="352">
        <f t="shared" si="0"/>
        <v>0</v>
      </c>
      <c r="J20" s="145"/>
      <c r="K20" s="146"/>
      <c r="L20" s="147"/>
      <c r="M20" s="147"/>
      <c r="N20" s="147"/>
      <c r="O20" s="147"/>
      <c r="P20" s="38">
        <f t="shared" si="1"/>
        <v>0</v>
      </c>
      <c r="Q20" s="38"/>
      <c r="R20" s="166">
        <f t="shared" si="2"/>
        <v>0</v>
      </c>
      <c r="S20" s="147"/>
      <c r="T20" s="147"/>
      <c r="U20" s="206">
        <f t="shared" si="3"/>
        <v>0</v>
      </c>
      <c r="V20" s="147"/>
      <c r="W20" s="147"/>
      <c r="X20" s="147"/>
      <c r="Y20" s="370">
        <f t="shared" si="4"/>
        <v>0</v>
      </c>
      <c r="Z20" s="190"/>
      <c r="AA20" s="38"/>
      <c r="AB20" s="147"/>
      <c r="AC20" s="168">
        <f t="shared" si="5"/>
        <v>0</v>
      </c>
      <c r="AD20" s="171">
        <f t="shared" si="6"/>
        <v>0</v>
      </c>
    </row>
    <row r="21" spans="1:30" x14ac:dyDescent="0.25">
      <c r="A21" s="15">
        <v>13</v>
      </c>
      <c r="B21" s="16" t="s">
        <v>41</v>
      </c>
      <c r="C21" s="17" t="s">
        <v>12</v>
      </c>
      <c r="D21" s="435">
        <v>3.0000000000000001E-3</v>
      </c>
      <c r="E21" s="436">
        <v>3.0000000000000001E-3</v>
      </c>
      <c r="F21" s="38"/>
      <c r="G21" s="38"/>
      <c r="H21" s="38"/>
      <c r="I21" s="352">
        <f t="shared" si="0"/>
        <v>6.0000000000000001E-3</v>
      </c>
      <c r="J21" s="435">
        <v>5.0000000000000001E-3</v>
      </c>
      <c r="K21" s="436">
        <v>3.0000000000000001E-3</v>
      </c>
      <c r="L21" s="38"/>
      <c r="M21" s="38"/>
      <c r="N21" s="38"/>
      <c r="O21" s="38"/>
      <c r="P21" s="38">
        <f t="shared" si="1"/>
        <v>8.0000000000000002E-3</v>
      </c>
      <c r="Q21" s="38"/>
      <c r="R21" s="166">
        <f t="shared" si="2"/>
        <v>8.0000000000000002E-3</v>
      </c>
      <c r="S21" s="38"/>
      <c r="T21" s="38"/>
      <c r="U21" s="206">
        <f t="shared" si="3"/>
        <v>0</v>
      </c>
      <c r="V21" s="38"/>
      <c r="W21" s="38"/>
      <c r="X21" s="38"/>
      <c r="Y21" s="370">
        <f t="shared" si="4"/>
        <v>0</v>
      </c>
      <c r="Z21" s="220"/>
      <c r="AA21" s="38"/>
      <c r="AB21" s="38"/>
      <c r="AC21" s="168">
        <f t="shared" si="5"/>
        <v>0</v>
      </c>
      <c r="AD21" s="171">
        <f t="shared" si="6"/>
        <v>1.4E-2</v>
      </c>
    </row>
    <row r="22" spans="1:30" x14ac:dyDescent="0.25">
      <c r="A22" s="15">
        <v>14</v>
      </c>
      <c r="B22" s="16" t="s">
        <v>42</v>
      </c>
      <c r="C22" s="17" t="s">
        <v>12</v>
      </c>
      <c r="D22" s="38"/>
      <c r="E22" s="144"/>
      <c r="F22" s="435">
        <v>7.0000000000000001E-3</v>
      </c>
      <c r="G22" s="38"/>
      <c r="H22" s="38"/>
      <c r="I22" s="352">
        <f t="shared" si="0"/>
        <v>7.0000000000000001E-3</v>
      </c>
      <c r="J22" s="38"/>
      <c r="K22" s="144"/>
      <c r="L22" s="435">
        <v>7.0000000000000001E-3</v>
      </c>
      <c r="M22" s="38"/>
      <c r="N22" s="38"/>
      <c r="O22" s="38"/>
      <c r="P22" s="38">
        <f t="shared" si="1"/>
        <v>7.0000000000000001E-3</v>
      </c>
      <c r="Q22" s="38"/>
      <c r="R22" s="166">
        <f t="shared" si="2"/>
        <v>7.0000000000000001E-3</v>
      </c>
      <c r="S22" s="38"/>
      <c r="T22" s="38"/>
      <c r="U22" s="206">
        <f t="shared" si="3"/>
        <v>0</v>
      </c>
      <c r="V22" s="167">
        <v>3.0000000000000001E-3</v>
      </c>
      <c r="W22" s="38"/>
      <c r="X22" s="38"/>
      <c r="Y22" s="370">
        <f t="shared" si="4"/>
        <v>0</v>
      </c>
      <c r="Z22" s="160"/>
      <c r="AA22" s="38"/>
      <c r="AB22" s="38"/>
      <c r="AC22" s="168">
        <f t="shared" si="5"/>
        <v>0</v>
      </c>
      <c r="AD22" s="171">
        <f t="shared" si="6"/>
        <v>1.4E-2</v>
      </c>
    </row>
    <row r="23" spans="1:30" x14ac:dyDescent="0.25">
      <c r="A23" s="15">
        <v>15</v>
      </c>
      <c r="B23" s="16" t="s">
        <v>43</v>
      </c>
      <c r="C23" s="17" t="s">
        <v>12</v>
      </c>
      <c r="D23" s="38"/>
      <c r="E23" s="144"/>
      <c r="F23" s="38"/>
      <c r="G23" s="38"/>
      <c r="H23" s="38"/>
      <c r="I23" s="352">
        <f t="shared" si="0"/>
        <v>0</v>
      </c>
      <c r="J23" s="38"/>
      <c r="K23" s="144"/>
      <c r="L23" s="38"/>
      <c r="M23" s="38"/>
      <c r="N23" s="38"/>
      <c r="O23" s="38"/>
      <c r="P23" s="38">
        <f t="shared" si="1"/>
        <v>0</v>
      </c>
      <c r="Q23" s="38"/>
      <c r="R23" s="166">
        <f t="shared" si="2"/>
        <v>0</v>
      </c>
      <c r="S23" s="38"/>
      <c r="T23" s="38"/>
      <c r="U23" s="206">
        <f t="shared" si="3"/>
        <v>0</v>
      </c>
      <c r="V23" s="38"/>
      <c r="W23" s="38"/>
      <c r="X23" s="38"/>
      <c r="Y23" s="370">
        <f t="shared" si="4"/>
        <v>0</v>
      </c>
      <c r="Z23" s="160"/>
      <c r="AA23" s="38"/>
      <c r="AB23" s="38"/>
      <c r="AC23" s="168">
        <f t="shared" si="5"/>
        <v>0</v>
      </c>
      <c r="AD23" s="171">
        <f t="shared" si="6"/>
        <v>0</v>
      </c>
    </row>
    <row r="24" spans="1:30" x14ac:dyDescent="0.25">
      <c r="A24" s="6"/>
      <c r="B24" s="64" t="s">
        <v>15</v>
      </c>
      <c r="C24" s="52"/>
      <c r="D24" s="145"/>
      <c r="E24" s="146"/>
      <c r="F24" s="147"/>
      <c r="G24" s="147"/>
      <c r="H24" s="147"/>
      <c r="I24" s="352">
        <f t="shared" si="0"/>
        <v>0</v>
      </c>
      <c r="J24" s="145"/>
      <c r="K24" s="146"/>
      <c r="L24" s="147"/>
      <c r="M24" s="147"/>
      <c r="N24" s="147"/>
      <c r="O24" s="147"/>
      <c r="P24" s="38">
        <f t="shared" si="1"/>
        <v>0</v>
      </c>
      <c r="Q24" s="38"/>
      <c r="R24" s="166">
        <f t="shared" si="2"/>
        <v>0</v>
      </c>
      <c r="S24" s="147"/>
      <c r="T24" s="147"/>
      <c r="U24" s="206">
        <f t="shared" si="3"/>
        <v>0</v>
      </c>
      <c r="V24" s="147"/>
      <c r="W24" s="147"/>
      <c r="X24" s="147"/>
      <c r="Y24" s="370">
        <f t="shared" si="4"/>
        <v>0</v>
      </c>
      <c r="Z24" s="190"/>
      <c r="AA24" s="38"/>
      <c r="AB24" s="147"/>
      <c r="AC24" s="168">
        <f t="shared" si="5"/>
        <v>0</v>
      </c>
      <c r="AD24" s="171">
        <f t="shared" si="6"/>
        <v>0</v>
      </c>
    </row>
    <row r="25" spans="1:30" x14ac:dyDescent="0.25">
      <c r="A25" s="15">
        <v>16</v>
      </c>
      <c r="B25" s="19" t="s">
        <v>16</v>
      </c>
      <c r="C25" s="20" t="s">
        <v>12</v>
      </c>
      <c r="D25" s="38"/>
      <c r="E25" s="144"/>
      <c r="F25" s="38"/>
      <c r="G25" s="38"/>
      <c r="H25" s="38"/>
      <c r="I25" s="352">
        <f t="shared" si="0"/>
        <v>0</v>
      </c>
      <c r="J25" s="38"/>
      <c r="K25" s="144"/>
      <c r="L25" s="38"/>
      <c r="M25" s="38"/>
      <c r="N25" s="38"/>
      <c r="O25" s="38"/>
      <c r="P25" s="38">
        <f t="shared" si="1"/>
        <v>0</v>
      </c>
      <c r="Q25" s="38"/>
      <c r="R25" s="166">
        <f t="shared" si="2"/>
        <v>0</v>
      </c>
      <c r="S25" s="38"/>
      <c r="T25" s="38"/>
      <c r="U25" s="206">
        <f t="shared" si="3"/>
        <v>0</v>
      </c>
      <c r="V25" s="38"/>
      <c r="W25" s="38"/>
      <c r="X25" s="38"/>
      <c r="Y25" s="370">
        <f t="shared" si="4"/>
        <v>0</v>
      </c>
      <c r="Z25" s="160"/>
      <c r="AA25" s="38"/>
      <c r="AB25" s="38"/>
      <c r="AC25" s="168">
        <f t="shared" si="5"/>
        <v>0</v>
      </c>
      <c r="AD25" s="171">
        <f t="shared" si="6"/>
        <v>0</v>
      </c>
    </row>
    <row r="26" spans="1:30" x14ac:dyDescent="0.25">
      <c r="A26" s="15">
        <v>17</v>
      </c>
      <c r="B26" s="20" t="s">
        <v>228</v>
      </c>
      <c r="C26" s="20" t="s">
        <v>12</v>
      </c>
      <c r="D26" s="38"/>
      <c r="E26" s="144"/>
      <c r="F26" s="38"/>
      <c r="G26" s="38"/>
      <c r="H26" s="38"/>
      <c r="I26" s="352">
        <f t="shared" si="0"/>
        <v>0</v>
      </c>
      <c r="J26" s="38"/>
      <c r="K26" s="144"/>
      <c r="L26" s="38"/>
      <c r="M26" s="38"/>
      <c r="N26" s="38"/>
      <c r="O26" s="38"/>
      <c r="P26" s="38">
        <f t="shared" si="1"/>
        <v>0</v>
      </c>
      <c r="Q26" s="38"/>
      <c r="R26" s="166">
        <f t="shared" si="2"/>
        <v>0</v>
      </c>
      <c r="S26" s="38"/>
      <c r="T26" s="38"/>
      <c r="U26" s="206">
        <f t="shared" si="3"/>
        <v>0</v>
      </c>
      <c r="V26" s="38"/>
      <c r="W26" s="38"/>
      <c r="X26" s="38"/>
      <c r="Y26" s="370">
        <f t="shared" si="4"/>
        <v>0</v>
      </c>
      <c r="Z26" s="160"/>
      <c r="AA26" s="38"/>
      <c r="AB26" s="38"/>
      <c r="AC26" s="168">
        <f t="shared" si="5"/>
        <v>0</v>
      </c>
      <c r="AD26" s="171">
        <f t="shared" si="6"/>
        <v>0</v>
      </c>
    </row>
    <row r="27" spans="1:30" x14ac:dyDescent="0.25">
      <c r="A27" s="15">
        <v>18</v>
      </c>
      <c r="B27" s="16" t="s">
        <v>17</v>
      </c>
      <c r="C27" s="17" t="s">
        <v>12</v>
      </c>
      <c r="D27" s="38"/>
      <c r="E27" s="144"/>
      <c r="F27" s="38"/>
      <c r="G27" s="38"/>
      <c r="H27" s="38"/>
      <c r="I27" s="352">
        <f t="shared" si="0"/>
        <v>0</v>
      </c>
      <c r="J27" s="38"/>
      <c r="K27" s="144"/>
      <c r="L27" s="38"/>
      <c r="M27" s="38"/>
      <c r="N27" s="38"/>
      <c r="O27" s="38"/>
      <c r="P27" s="38">
        <f t="shared" si="1"/>
        <v>0</v>
      </c>
      <c r="Q27" s="38"/>
      <c r="R27" s="166">
        <f t="shared" si="2"/>
        <v>0</v>
      </c>
      <c r="S27" s="38"/>
      <c r="T27" s="38"/>
      <c r="U27" s="206">
        <f t="shared" si="3"/>
        <v>0</v>
      </c>
      <c r="V27" s="38"/>
      <c r="W27" s="38"/>
      <c r="X27" s="38"/>
      <c r="Y27" s="370">
        <f t="shared" si="4"/>
        <v>0</v>
      </c>
      <c r="Z27" s="220">
        <f>40/1000</f>
        <v>0.04</v>
      </c>
      <c r="AA27" s="38"/>
      <c r="AB27" s="38"/>
      <c r="AC27" s="168">
        <f t="shared" si="5"/>
        <v>0.04</v>
      </c>
      <c r="AD27" s="171">
        <f t="shared" si="6"/>
        <v>0.04</v>
      </c>
    </row>
    <row r="28" spans="1:30" x14ac:dyDescent="0.25">
      <c r="A28" s="15">
        <v>19</v>
      </c>
      <c r="B28" s="16" t="s">
        <v>93</v>
      </c>
      <c r="C28" s="17" t="s">
        <v>12</v>
      </c>
      <c r="D28" s="38"/>
      <c r="E28" s="144"/>
      <c r="F28" s="38"/>
      <c r="G28" s="38"/>
      <c r="H28" s="38"/>
      <c r="I28" s="352">
        <f t="shared" si="0"/>
        <v>0</v>
      </c>
      <c r="J28" s="38"/>
      <c r="K28" s="144"/>
      <c r="L28" s="38"/>
      <c r="M28" s="38"/>
      <c r="N28" s="38"/>
      <c r="O28" s="38"/>
      <c r="P28" s="38">
        <f t="shared" si="1"/>
        <v>0</v>
      </c>
      <c r="Q28" s="38"/>
      <c r="R28" s="166">
        <f t="shared" si="2"/>
        <v>0</v>
      </c>
      <c r="S28" s="38"/>
      <c r="T28" s="38"/>
      <c r="U28" s="206">
        <f t="shared" si="3"/>
        <v>0</v>
      </c>
      <c r="V28" s="38"/>
      <c r="W28" s="38"/>
      <c r="X28" s="38"/>
      <c r="Y28" s="370">
        <f t="shared" si="4"/>
        <v>0</v>
      </c>
      <c r="Z28" s="160"/>
      <c r="AA28" s="38"/>
      <c r="AB28" s="38"/>
      <c r="AC28" s="168">
        <f t="shared" si="5"/>
        <v>0</v>
      </c>
      <c r="AD28" s="171">
        <f t="shared" si="6"/>
        <v>0</v>
      </c>
    </row>
    <row r="29" spans="1:30" x14ac:dyDescent="0.25">
      <c r="A29" s="15">
        <v>20</v>
      </c>
      <c r="B29" s="16" t="s">
        <v>94</v>
      </c>
      <c r="C29" s="17" t="s">
        <v>12</v>
      </c>
      <c r="D29" s="38"/>
      <c r="E29" s="144"/>
      <c r="F29" s="38"/>
      <c r="G29" s="38"/>
      <c r="H29" s="38"/>
      <c r="I29" s="352">
        <f t="shared" si="0"/>
        <v>0</v>
      </c>
      <c r="J29" s="38"/>
      <c r="K29" s="144"/>
      <c r="L29" s="38"/>
      <c r="M29" s="38"/>
      <c r="N29" s="38"/>
      <c r="O29" s="38"/>
      <c r="P29" s="38">
        <f t="shared" si="1"/>
        <v>0</v>
      </c>
      <c r="Q29" s="38"/>
      <c r="R29" s="166">
        <f t="shared" si="2"/>
        <v>0</v>
      </c>
      <c r="S29" s="38"/>
      <c r="T29" s="38"/>
      <c r="U29" s="206">
        <f t="shared" si="3"/>
        <v>0</v>
      </c>
      <c r="V29" s="38"/>
      <c r="W29" s="38"/>
      <c r="X29" s="38"/>
      <c r="Y29" s="370">
        <f t="shared" si="4"/>
        <v>0</v>
      </c>
      <c r="Z29" s="160"/>
      <c r="AA29" s="38"/>
      <c r="AB29" s="38"/>
      <c r="AC29" s="168">
        <f t="shared" si="5"/>
        <v>0</v>
      </c>
      <c r="AD29" s="171">
        <f t="shared" si="6"/>
        <v>0</v>
      </c>
    </row>
    <row r="30" spans="1:30" x14ac:dyDescent="0.25">
      <c r="A30" s="15">
        <v>21</v>
      </c>
      <c r="B30" s="16" t="s">
        <v>227</v>
      </c>
      <c r="C30" s="17" t="s">
        <v>12</v>
      </c>
      <c r="D30" s="38"/>
      <c r="E30" s="144"/>
      <c r="F30" s="38"/>
      <c r="G30" s="38"/>
      <c r="H30" s="38"/>
      <c r="I30" s="352">
        <f t="shared" si="0"/>
        <v>0</v>
      </c>
      <c r="J30" s="38"/>
      <c r="K30" s="144"/>
      <c r="L30" s="38"/>
      <c r="M30" s="38"/>
      <c r="N30" s="38"/>
      <c r="O30" s="38"/>
      <c r="P30" s="38">
        <f t="shared" si="1"/>
        <v>0</v>
      </c>
      <c r="Q30" s="38"/>
      <c r="R30" s="166">
        <f t="shared" si="2"/>
        <v>0</v>
      </c>
      <c r="S30" s="38"/>
      <c r="T30" s="38"/>
      <c r="U30" s="206">
        <f t="shared" si="3"/>
        <v>0</v>
      </c>
      <c r="V30" s="38"/>
      <c r="W30" s="38"/>
      <c r="X30" s="38"/>
      <c r="Y30" s="370">
        <f t="shared" si="4"/>
        <v>0</v>
      </c>
      <c r="Z30" s="160"/>
      <c r="AA30" s="38"/>
      <c r="AB30" s="38"/>
      <c r="AC30" s="168">
        <f t="shared" si="5"/>
        <v>0</v>
      </c>
      <c r="AD30" s="171">
        <f t="shared" si="6"/>
        <v>0</v>
      </c>
    </row>
    <row r="31" spans="1:30" x14ac:dyDescent="0.25">
      <c r="A31" s="15">
        <v>22</v>
      </c>
      <c r="B31" s="19" t="s">
        <v>18</v>
      </c>
      <c r="C31" s="20" t="s">
        <v>12</v>
      </c>
      <c r="D31" s="38"/>
      <c r="E31" s="436">
        <v>8.1199999999999994E-2</v>
      </c>
      <c r="F31" s="38"/>
      <c r="G31" s="38"/>
      <c r="H31" s="38"/>
      <c r="I31" s="352">
        <f t="shared" si="0"/>
        <v>8.1199999999999994E-2</v>
      </c>
      <c r="J31" s="38"/>
      <c r="K31" s="436">
        <v>8.1199999999999994E-2</v>
      </c>
      <c r="L31" s="38"/>
      <c r="M31" s="38"/>
      <c r="N31" s="38"/>
      <c r="O31" s="38"/>
      <c r="P31" s="38">
        <f t="shared" si="1"/>
        <v>8.1199999999999994E-2</v>
      </c>
      <c r="Q31" s="38"/>
      <c r="R31" s="166">
        <f t="shared" si="2"/>
        <v>8.1199999999999994E-2</v>
      </c>
      <c r="S31" s="38"/>
      <c r="T31" s="38"/>
      <c r="U31" s="206">
        <f t="shared" si="3"/>
        <v>0</v>
      </c>
      <c r="V31" s="38"/>
      <c r="W31" s="38"/>
      <c r="X31" s="38"/>
      <c r="Y31" s="370">
        <f t="shared" si="4"/>
        <v>0</v>
      </c>
      <c r="Z31" s="197"/>
      <c r="AA31" s="38"/>
      <c r="AB31" s="38"/>
      <c r="AC31" s="168">
        <f t="shared" si="5"/>
        <v>0</v>
      </c>
      <c r="AD31" s="171">
        <f t="shared" si="6"/>
        <v>0.16239999999999999</v>
      </c>
    </row>
    <row r="32" spans="1:30" x14ac:dyDescent="0.25">
      <c r="A32" s="15">
        <v>23</v>
      </c>
      <c r="B32" s="16" t="s">
        <v>188</v>
      </c>
      <c r="C32" s="17" t="s">
        <v>12</v>
      </c>
      <c r="D32" s="38"/>
      <c r="E32" s="144"/>
      <c r="F32" s="38"/>
      <c r="G32" s="38"/>
      <c r="H32" s="38"/>
      <c r="I32" s="352">
        <f t="shared" si="0"/>
        <v>0</v>
      </c>
      <c r="J32" s="38"/>
      <c r="K32" s="144"/>
      <c r="L32" s="38"/>
      <c r="M32" s="38"/>
      <c r="N32" s="38"/>
      <c r="O32" s="38"/>
      <c r="P32" s="38">
        <f t="shared" si="1"/>
        <v>0</v>
      </c>
      <c r="Q32" s="38"/>
      <c r="R32" s="166">
        <f t="shared" si="2"/>
        <v>0</v>
      </c>
      <c r="S32" s="38"/>
      <c r="T32" s="38"/>
      <c r="U32" s="206">
        <f t="shared" si="3"/>
        <v>0</v>
      </c>
      <c r="V32" s="38"/>
      <c r="W32" s="38"/>
      <c r="X32" s="38"/>
      <c r="Y32" s="370">
        <f t="shared" si="4"/>
        <v>0</v>
      </c>
      <c r="Z32" s="160"/>
      <c r="AA32" s="38"/>
      <c r="AB32" s="38"/>
      <c r="AC32" s="168">
        <f t="shared" si="5"/>
        <v>0</v>
      </c>
      <c r="AD32" s="171">
        <f t="shared" si="6"/>
        <v>0</v>
      </c>
    </row>
    <row r="33" spans="1:30" x14ac:dyDescent="0.25">
      <c r="A33" s="15">
        <v>24</v>
      </c>
      <c r="B33" s="23" t="s">
        <v>108</v>
      </c>
      <c r="C33" s="17" t="s">
        <v>12</v>
      </c>
      <c r="D33" s="38"/>
      <c r="E33" s="144"/>
      <c r="F33" s="38"/>
      <c r="G33" s="38"/>
      <c r="H33" s="38"/>
      <c r="I33" s="352">
        <f t="shared" si="0"/>
        <v>0</v>
      </c>
      <c r="J33" s="38"/>
      <c r="K33" s="144"/>
      <c r="L33" s="38"/>
      <c r="M33" s="38"/>
      <c r="N33" s="38"/>
      <c r="O33" s="38"/>
      <c r="P33" s="38">
        <f t="shared" si="1"/>
        <v>0</v>
      </c>
      <c r="Q33" s="38"/>
      <c r="R33" s="166">
        <f t="shared" si="2"/>
        <v>0</v>
      </c>
      <c r="S33" s="38"/>
      <c r="T33" s="38"/>
      <c r="U33" s="206">
        <f t="shared" si="3"/>
        <v>0</v>
      </c>
      <c r="V33" s="38"/>
      <c r="W33" s="38"/>
      <c r="X33" s="38"/>
      <c r="Y33" s="370">
        <f t="shared" si="4"/>
        <v>0</v>
      </c>
      <c r="Z33" s="160"/>
      <c r="AA33" s="38"/>
      <c r="AB33" s="38"/>
      <c r="AC33" s="168">
        <f t="shared" si="5"/>
        <v>0</v>
      </c>
      <c r="AD33" s="171">
        <f t="shared" si="6"/>
        <v>0</v>
      </c>
    </row>
    <row r="34" spans="1:30" x14ac:dyDescent="0.25">
      <c r="A34" s="15">
        <v>25</v>
      </c>
      <c r="B34" s="22" t="s">
        <v>216</v>
      </c>
      <c r="C34" s="17" t="s">
        <v>12</v>
      </c>
      <c r="D34" s="38"/>
      <c r="E34" s="144"/>
      <c r="F34" s="38"/>
      <c r="G34" s="38"/>
      <c r="H34" s="38"/>
      <c r="I34" s="352">
        <f t="shared" si="0"/>
        <v>0</v>
      </c>
      <c r="J34" s="38"/>
      <c r="K34" s="144"/>
      <c r="L34" s="38"/>
      <c r="M34" s="38"/>
      <c r="N34" s="38"/>
      <c r="O34" s="38"/>
      <c r="P34" s="38">
        <f t="shared" si="1"/>
        <v>0</v>
      </c>
      <c r="Q34" s="38"/>
      <c r="R34" s="166">
        <f t="shared" si="2"/>
        <v>0</v>
      </c>
      <c r="S34" s="38"/>
      <c r="T34" s="38"/>
      <c r="U34" s="206">
        <f t="shared" si="3"/>
        <v>0</v>
      </c>
      <c r="V34" s="38"/>
      <c r="W34" s="38"/>
      <c r="X34" s="38"/>
      <c r="Y34" s="370">
        <f t="shared" si="4"/>
        <v>0</v>
      </c>
      <c r="Z34" s="160"/>
      <c r="AA34" s="38"/>
      <c r="AB34" s="38"/>
      <c r="AC34" s="168">
        <f t="shared" si="5"/>
        <v>0</v>
      </c>
      <c r="AD34" s="171">
        <f t="shared" si="6"/>
        <v>0</v>
      </c>
    </row>
    <row r="35" spans="1:30" x14ac:dyDescent="0.25">
      <c r="A35" s="15">
        <v>26</v>
      </c>
      <c r="B35" s="22" t="s">
        <v>117</v>
      </c>
      <c r="C35" s="17" t="s">
        <v>12</v>
      </c>
      <c r="D35" s="38"/>
      <c r="E35" s="144"/>
      <c r="F35" s="38"/>
      <c r="G35" s="38"/>
      <c r="H35" s="38"/>
      <c r="I35" s="352">
        <f t="shared" si="0"/>
        <v>0</v>
      </c>
      <c r="J35" s="38"/>
      <c r="K35" s="144"/>
      <c r="L35" s="38"/>
      <c r="M35" s="38"/>
      <c r="N35" s="38"/>
      <c r="O35" s="38"/>
      <c r="P35" s="38">
        <f t="shared" si="1"/>
        <v>0</v>
      </c>
      <c r="Q35" s="38"/>
      <c r="R35" s="166">
        <f t="shared" si="2"/>
        <v>0</v>
      </c>
      <c r="S35" s="38"/>
      <c r="T35" s="38"/>
      <c r="U35" s="206">
        <f t="shared" si="3"/>
        <v>0</v>
      </c>
      <c r="V35" s="38"/>
      <c r="W35" s="38"/>
      <c r="X35" s="38"/>
      <c r="Y35" s="370">
        <f t="shared" si="4"/>
        <v>0</v>
      </c>
      <c r="Z35" s="160"/>
      <c r="AA35" s="38"/>
      <c r="AB35" s="38"/>
      <c r="AC35" s="168">
        <f t="shared" si="5"/>
        <v>0</v>
      </c>
      <c r="AD35" s="171">
        <f t="shared" si="6"/>
        <v>0</v>
      </c>
    </row>
    <row r="36" spans="1:30" x14ac:dyDescent="0.25">
      <c r="A36" s="6"/>
      <c r="B36" s="64" t="s">
        <v>20</v>
      </c>
      <c r="C36" s="52"/>
      <c r="D36" s="38"/>
      <c r="E36" s="144"/>
      <c r="F36" s="38"/>
      <c r="G36" s="38"/>
      <c r="H36" s="38"/>
      <c r="I36" s="352">
        <f t="shared" si="0"/>
        <v>0</v>
      </c>
      <c r="J36" s="38"/>
      <c r="K36" s="144"/>
      <c r="L36" s="38"/>
      <c r="M36" s="38"/>
      <c r="N36" s="38"/>
      <c r="O36" s="38"/>
      <c r="P36" s="38">
        <f t="shared" si="1"/>
        <v>0</v>
      </c>
      <c r="Q36" s="38"/>
      <c r="R36" s="166">
        <f t="shared" si="2"/>
        <v>0</v>
      </c>
      <c r="S36" s="38"/>
      <c r="T36" s="38"/>
      <c r="U36" s="206">
        <f t="shared" si="3"/>
        <v>0</v>
      </c>
      <c r="V36" s="38"/>
      <c r="W36" s="38"/>
      <c r="X36" s="38"/>
      <c r="Y36" s="370">
        <f t="shared" si="4"/>
        <v>0</v>
      </c>
      <c r="Z36" s="160"/>
      <c r="AA36" s="38"/>
      <c r="AB36" s="38"/>
      <c r="AC36" s="168">
        <f t="shared" si="5"/>
        <v>0</v>
      </c>
      <c r="AD36" s="171">
        <f t="shared" si="6"/>
        <v>0</v>
      </c>
    </row>
    <row r="37" spans="1:30" x14ac:dyDescent="0.25">
      <c r="A37" s="15">
        <v>27</v>
      </c>
      <c r="B37" s="19" t="s">
        <v>21</v>
      </c>
      <c r="C37" s="20" t="s">
        <v>12</v>
      </c>
      <c r="D37" s="38"/>
      <c r="E37" s="144"/>
      <c r="F37" s="38"/>
      <c r="G37" s="38"/>
      <c r="H37" s="38"/>
      <c r="I37" s="352">
        <f t="shared" si="0"/>
        <v>0</v>
      </c>
      <c r="J37" s="38"/>
      <c r="K37" s="144"/>
      <c r="L37" s="38"/>
      <c r="M37" s="38"/>
      <c r="N37" s="38"/>
      <c r="O37" s="38"/>
      <c r="P37" s="38">
        <f t="shared" si="1"/>
        <v>0</v>
      </c>
      <c r="Q37" s="38"/>
      <c r="R37" s="166">
        <f t="shared" si="2"/>
        <v>0</v>
      </c>
      <c r="S37" s="38"/>
      <c r="T37" s="38"/>
      <c r="U37" s="206">
        <f t="shared" si="3"/>
        <v>0</v>
      </c>
      <c r="V37" s="38"/>
      <c r="W37" s="38"/>
      <c r="X37" s="38"/>
      <c r="Y37" s="370">
        <f t="shared" si="4"/>
        <v>0</v>
      </c>
      <c r="Z37" s="160"/>
      <c r="AA37" s="38"/>
      <c r="AB37" s="38"/>
      <c r="AC37" s="168">
        <f t="shared" si="5"/>
        <v>0</v>
      </c>
      <c r="AD37" s="171">
        <f t="shared" si="6"/>
        <v>0</v>
      </c>
    </row>
    <row r="38" spans="1:30" x14ac:dyDescent="0.25">
      <c r="A38" s="15">
        <v>28</v>
      </c>
      <c r="B38" s="19" t="s">
        <v>22</v>
      </c>
      <c r="C38" s="20" t="s">
        <v>12</v>
      </c>
      <c r="D38" s="38"/>
      <c r="E38" s="144"/>
      <c r="F38" s="38"/>
      <c r="G38" s="38"/>
      <c r="H38" s="38"/>
      <c r="I38" s="352">
        <f t="shared" si="0"/>
        <v>0</v>
      </c>
      <c r="J38" s="38"/>
      <c r="K38" s="144"/>
      <c r="L38" s="38"/>
      <c r="M38" s="38"/>
      <c r="N38" s="38"/>
      <c r="O38" s="38"/>
      <c r="P38" s="38">
        <f t="shared" si="1"/>
        <v>0</v>
      </c>
      <c r="Q38" s="38"/>
      <c r="R38" s="166">
        <f t="shared" si="2"/>
        <v>0</v>
      </c>
      <c r="S38" s="38"/>
      <c r="T38" s="38"/>
      <c r="U38" s="206">
        <f t="shared" si="3"/>
        <v>0</v>
      </c>
      <c r="V38" s="38"/>
      <c r="W38" s="38"/>
      <c r="X38" s="38"/>
      <c r="Y38" s="370">
        <f t="shared" si="4"/>
        <v>0</v>
      </c>
      <c r="Z38" s="160"/>
      <c r="AA38" s="38"/>
      <c r="AB38" s="38"/>
      <c r="AC38" s="168">
        <f t="shared" si="5"/>
        <v>0</v>
      </c>
      <c r="AD38" s="171">
        <f t="shared" si="6"/>
        <v>0</v>
      </c>
    </row>
    <row r="39" spans="1:30" x14ac:dyDescent="0.25">
      <c r="A39" s="15">
        <v>29</v>
      </c>
      <c r="B39" s="31" t="s">
        <v>229</v>
      </c>
      <c r="C39" s="20" t="s">
        <v>12</v>
      </c>
      <c r="D39" s="38"/>
      <c r="E39" s="144"/>
      <c r="F39" s="38"/>
      <c r="G39" s="38"/>
      <c r="H39" s="38"/>
      <c r="I39" s="352">
        <f t="shared" ref="I39:I70" si="7">(D39+E39+F39+G39+H39)*$I$5</f>
        <v>0</v>
      </c>
      <c r="J39" s="38"/>
      <c r="K39" s="144"/>
      <c r="L39" s="38"/>
      <c r="M39" s="38"/>
      <c r="N39" s="38"/>
      <c r="O39" s="38"/>
      <c r="P39" s="38">
        <f t="shared" si="1"/>
        <v>0</v>
      </c>
      <c r="Q39" s="38"/>
      <c r="R39" s="166">
        <f t="shared" si="2"/>
        <v>0</v>
      </c>
      <c r="S39" s="38"/>
      <c r="T39" s="38"/>
      <c r="U39" s="206">
        <f t="shared" si="3"/>
        <v>0</v>
      </c>
      <c r="V39" s="38"/>
      <c r="W39" s="38"/>
      <c r="X39" s="38"/>
      <c r="Y39" s="370">
        <f t="shared" si="4"/>
        <v>0</v>
      </c>
      <c r="Z39" s="160"/>
      <c r="AA39" s="38"/>
      <c r="AB39" s="38"/>
      <c r="AC39" s="168">
        <f t="shared" si="5"/>
        <v>0</v>
      </c>
      <c r="AD39" s="171">
        <f t="shared" si="6"/>
        <v>0</v>
      </c>
    </row>
    <row r="40" spans="1:30" x14ac:dyDescent="0.25">
      <c r="A40" s="6"/>
      <c r="B40" s="64" t="s">
        <v>23</v>
      </c>
      <c r="C40" s="52"/>
      <c r="D40" s="145"/>
      <c r="E40" s="146"/>
      <c r="F40" s="147"/>
      <c r="G40" s="147"/>
      <c r="H40" s="147"/>
      <c r="I40" s="352">
        <f t="shared" si="7"/>
        <v>0</v>
      </c>
      <c r="J40" s="145"/>
      <c r="K40" s="146"/>
      <c r="L40" s="147"/>
      <c r="M40" s="147"/>
      <c r="N40" s="147"/>
      <c r="O40" s="147"/>
      <c r="P40" s="38">
        <f t="shared" si="1"/>
        <v>0</v>
      </c>
      <c r="Q40" s="38"/>
      <c r="R40" s="166">
        <f t="shared" si="2"/>
        <v>0</v>
      </c>
      <c r="S40" s="147"/>
      <c r="T40" s="147"/>
      <c r="U40" s="206">
        <f t="shared" si="3"/>
        <v>0</v>
      </c>
      <c r="V40" s="147"/>
      <c r="W40" s="147"/>
      <c r="X40" s="147"/>
      <c r="Y40" s="370">
        <f t="shared" si="4"/>
        <v>0</v>
      </c>
      <c r="Z40" s="190"/>
      <c r="AA40" s="38"/>
      <c r="AB40" s="147"/>
      <c r="AC40" s="168">
        <f t="shared" si="5"/>
        <v>0</v>
      </c>
      <c r="AD40" s="171">
        <f t="shared" si="6"/>
        <v>0</v>
      </c>
    </row>
    <row r="41" spans="1:30" x14ac:dyDescent="0.25">
      <c r="A41" s="15">
        <v>30</v>
      </c>
      <c r="B41" s="16" t="s">
        <v>24</v>
      </c>
      <c r="C41" s="17" t="s">
        <v>12</v>
      </c>
      <c r="D41" s="38"/>
      <c r="E41" s="144"/>
      <c r="F41" s="38"/>
      <c r="G41" s="38"/>
      <c r="H41" s="38"/>
      <c r="I41" s="352">
        <f t="shared" si="7"/>
        <v>0</v>
      </c>
      <c r="J41" s="38"/>
      <c r="K41" s="144"/>
      <c r="L41" s="38"/>
      <c r="M41" s="38"/>
      <c r="N41" s="38"/>
      <c r="O41" s="38"/>
      <c r="P41" s="38">
        <f t="shared" si="1"/>
        <v>0</v>
      </c>
      <c r="Q41" s="38"/>
      <c r="R41" s="166">
        <f t="shared" si="2"/>
        <v>0</v>
      </c>
      <c r="S41" s="38"/>
      <c r="T41" s="38"/>
      <c r="U41" s="206">
        <f t="shared" si="3"/>
        <v>0</v>
      </c>
      <c r="V41" s="38"/>
      <c r="W41" s="38"/>
      <c r="X41" s="38"/>
      <c r="Y41" s="370">
        <f t="shared" si="4"/>
        <v>0</v>
      </c>
      <c r="Z41" s="160"/>
      <c r="AA41" s="38"/>
      <c r="AB41" s="38"/>
      <c r="AC41" s="168">
        <f t="shared" si="5"/>
        <v>0</v>
      </c>
      <c r="AD41" s="171">
        <f t="shared" si="6"/>
        <v>0</v>
      </c>
    </row>
    <row r="42" spans="1:30" x14ac:dyDescent="0.25">
      <c r="A42" s="15">
        <v>31</v>
      </c>
      <c r="B42" s="19" t="s">
        <v>25</v>
      </c>
      <c r="C42" s="20" t="s">
        <v>12</v>
      </c>
      <c r="D42" s="38"/>
      <c r="E42" s="144"/>
      <c r="F42" s="38"/>
      <c r="G42" s="38"/>
      <c r="H42" s="38"/>
      <c r="I42" s="352">
        <f t="shared" si="7"/>
        <v>0</v>
      </c>
      <c r="J42" s="38"/>
      <c r="K42" s="144"/>
      <c r="L42" s="38"/>
      <c r="M42" s="38"/>
      <c r="N42" s="38"/>
      <c r="O42" s="38"/>
      <c r="P42" s="38">
        <f t="shared" si="1"/>
        <v>0</v>
      </c>
      <c r="Q42" s="38"/>
      <c r="R42" s="166">
        <f t="shared" si="2"/>
        <v>0</v>
      </c>
      <c r="S42" s="38"/>
      <c r="T42" s="38"/>
      <c r="U42" s="206">
        <f t="shared" si="3"/>
        <v>0</v>
      </c>
      <c r="V42" s="167">
        <v>2.8000000000000001E-2</v>
      </c>
      <c r="W42" s="38"/>
      <c r="X42" s="38"/>
      <c r="Y42" s="370">
        <f t="shared" si="4"/>
        <v>0</v>
      </c>
      <c r="Z42" s="160"/>
      <c r="AA42" s="38"/>
      <c r="AB42" s="38"/>
      <c r="AC42" s="168">
        <f t="shared" si="5"/>
        <v>0</v>
      </c>
      <c r="AD42" s="171">
        <f t="shared" si="6"/>
        <v>0</v>
      </c>
    </row>
    <row r="43" spans="1:30" x14ac:dyDescent="0.25">
      <c r="A43" s="15">
        <v>32</v>
      </c>
      <c r="B43" s="19" t="s">
        <v>26</v>
      </c>
      <c r="C43" s="20" t="s">
        <v>12</v>
      </c>
      <c r="D43" s="38"/>
      <c r="E43" s="144"/>
      <c r="F43" s="38"/>
      <c r="G43" s="38"/>
      <c r="H43" s="38"/>
      <c r="I43" s="352">
        <f t="shared" si="7"/>
        <v>0</v>
      </c>
      <c r="J43" s="38"/>
      <c r="K43" s="144"/>
      <c r="L43" s="38"/>
      <c r="M43" s="38"/>
      <c r="N43" s="38"/>
      <c r="O43" s="38"/>
      <c r="P43" s="38">
        <f t="shared" si="1"/>
        <v>0</v>
      </c>
      <c r="Q43" s="38"/>
      <c r="R43" s="166">
        <f t="shared" si="2"/>
        <v>0</v>
      </c>
      <c r="S43" s="38"/>
      <c r="T43" s="38"/>
      <c r="U43" s="206">
        <f t="shared" si="3"/>
        <v>0</v>
      </c>
      <c r="V43" s="38"/>
      <c r="W43" s="38"/>
      <c r="X43" s="38"/>
      <c r="Y43" s="370">
        <f t="shared" si="4"/>
        <v>0</v>
      </c>
      <c r="Z43" s="160"/>
      <c r="AA43" s="38"/>
      <c r="AB43" s="38"/>
      <c r="AC43" s="168">
        <f t="shared" si="5"/>
        <v>0</v>
      </c>
      <c r="AD43" s="171">
        <f t="shared" si="6"/>
        <v>0</v>
      </c>
    </row>
    <row r="44" spans="1:30" x14ac:dyDescent="0.25">
      <c r="A44" s="15">
        <v>33</v>
      </c>
      <c r="B44" s="19" t="s">
        <v>27</v>
      </c>
      <c r="C44" s="20" t="s">
        <v>12</v>
      </c>
      <c r="D44" s="38"/>
      <c r="E44" s="144"/>
      <c r="F44" s="38"/>
      <c r="G44" s="38"/>
      <c r="H44" s="38"/>
      <c r="I44" s="352">
        <f t="shared" si="7"/>
        <v>0</v>
      </c>
      <c r="J44" s="38"/>
      <c r="K44" s="144"/>
      <c r="L44" s="38"/>
      <c r="M44" s="38"/>
      <c r="N44" s="38"/>
      <c r="O44" s="38"/>
      <c r="P44" s="38">
        <f t="shared" si="1"/>
        <v>0</v>
      </c>
      <c r="Q44" s="38"/>
      <c r="R44" s="166">
        <f t="shared" si="2"/>
        <v>0</v>
      </c>
      <c r="S44" s="38"/>
      <c r="T44" s="38"/>
      <c r="U44" s="206">
        <f t="shared" si="3"/>
        <v>0</v>
      </c>
      <c r="V44" s="38"/>
      <c r="W44" s="38"/>
      <c r="X44" s="38"/>
      <c r="Y44" s="370">
        <f t="shared" si="4"/>
        <v>0</v>
      </c>
      <c r="Z44" s="160"/>
      <c r="AA44" s="38"/>
      <c r="AB44" s="38"/>
      <c r="AC44" s="168">
        <f t="shared" si="5"/>
        <v>0</v>
      </c>
      <c r="AD44" s="171">
        <f t="shared" si="6"/>
        <v>0</v>
      </c>
    </row>
    <row r="45" spans="1:30" x14ac:dyDescent="0.25">
      <c r="A45" s="15">
        <v>34</v>
      </c>
      <c r="B45" s="16" t="s">
        <v>28</v>
      </c>
      <c r="C45" s="17" t="s">
        <v>12</v>
      </c>
      <c r="D45" s="38"/>
      <c r="E45" s="144"/>
      <c r="F45" s="38"/>
      <c r="G45" s="38"/>
      <c r="H45" s="38"/>
      <c r="I45" s="352">
        <f t="shared" si="7"/>
        <v>0</v>
      </c>
      <c r="J45" s="38"/>
      <c r="K45" s="144"/>
      <c r="L45" s="38"/>
      <c r="M45" s="38"/>
      <c r="N45" s="38"/>
      <c r="O45" s="38"/>
      <c r="P45" s="38">
        <f t="shared" si="1"/>
        <v>0</v>
      </c>
      <c r="Q45" s="38"/>
      <c r="R45" s="166">
        <f t="shared" si="2"/>
        <v>0</v>
      </c>
      <c r="S45" s="38"/>
      <c r="T45" s="38"/>
      <c r="U45" s="206">
        <f t="shared" si="3"/>
        <v>0</v>
      </c>
      <c r="V45" s="38"/>
      <c r="W45" s="38"/>
      <c r="X45" s="38"/>
      <c r="Y45" s="370">
        <f t="shared" si="4"/>
        <v>0</v>
      </c>
      <c r="Z45" s="160"/>
      <c r="AA45" s="38"/>
      <c r="AB45" s="38"/>
      <c r="AC45" s="168">
        <f t="shared" si="5"/>
        <v>0</v>
      </c>
      <c r="AD45" s="171">
        <f t="shared" si="6"/>
        <v>0</v>
      </c>
    </row>
    <row r="46" spans="1:30" x14ac:dyDescent="0.25">
      <c r="A46" s="15">
        <v>35</v>
      </c>
      <c r="B46" s="16" t="s">
        <v>29</v>
      </c>
      <c r="C46" s="17" t="s">
        <v>12</v>
      </c>
      <c r="D46" s="38"/>
      <c r="E46" s="144"/>
      <c r="F46" s="38"/>
      <c r="G46" s="38"/>
      <c r="H46" s="38"/>
      <c r="I46" s="352">
        <f t="shared" si="7"/>
        <v>0</v>
      </c>
      <c r="J46" s="38"/>
      <c r="K46" s="144"/>
      <c r="L46" s="38"/>
      <c r="M46" s="38"/>
      <c r="N46" s="38"/>
      <c r="O46" s="38"/>
      <c r="P46" s="38">
        <f t="shared" si="1"/>
        <v>0</v>
      </c>
      <c r="Q46" s="38"/>
      <c r="R46" s="166">
        <f t="shared" si="2"/>
        <v>0</v>
      </c>
      <c r="S46" s="38"/>
      <c r="T46" s="38"/>
      <c r="U46" s="206">
        <f t="shared" si="3"/>
        <v>0</v>
      </c>
      <c r="V46" s="38"/>
      <c r="W46" s="38"/>
      <c r="X46" s="38"/>
      <c r="Y46" s="370">
        <f t="shared" si="4"/>
        <v>0</v>
      </c>
      <c r="Z46" s="160"/>
      <c r="AA46" s="38"/>
      <c r="AB46" s="38"/>
      <c r="AC46" s="168">
        <f t="shared" si="5"/>
        <v>0</v>
      </c>
      <c r="AD46" s="171">
        <f t="shared" si="6"/>
        <v>0</v>
      </c>
    </row>
    <row r="47" spans="1:30" x14ac:dyDescent="0.25">
      <c r="A47" s="15">
        <v>36</v>
      </c>
      <c r="B47" s="16" t="s">
        <v>30</v>
      </c>
      <c r="C47" s="17" t="s">
        <v>12</v>
      </c>
      <c r="D47" s="38"/>
      <c r="E47" s="144"/>
      <c r="F47" s="38"/>
      <c r="G47" s="38"/>
      <c r="H47" s="38"/>
      <c r="I47" s="352">
        <f t="shared" si="7"/>
        <v>0</v>
      </c>
      <c r="J47" s="38"/>
      <c r="K47" s="144"/>
      <c r="L47" s="38"/>
      <c r="M47" s="38"/>
      <c r="N47" s="38"/>
      <c r="O47" s="38"/>
      <c r="P47" s="38">
        <f t="shared" si="1"/>
        <v>0</v>
      </c>
      <c r="Q47" s="38"/>
      <c r="R47" s="166">
        <f t="shared" si="2"/>
        <v>0</v>
      </c>
      <c r="S47" s="38"/>
      <c r="T47" s="38"/>
      <c r="U47" s="206">
        <f t="shared" si="3"/>
        <v>0</v>
      </c>
      <c r="V47" s="38"/>
      <c r="W47" s="38"/>
      <c r="X47" s="38"/>
      <c r="Y47" s="370">
        <f t="shared" si="4"/>
        <v>0</v>
      </c>
      <c r="Z47" s="160"/>
      <c r="AA47" s="38"/>
      <c r="AB47" s="38"/>
      <c r="AC47" s="168">
        <f t="shared" si="5"/>
        <v>0</v>
      </c>
      <c r="AD47" s="171">
        <f t="shared" si="6"/>
        <v>0</v>
      </c>
    </row>
    <row r="48" spans="1:30" x14ac:dyDescent="0.25">
      <c r="A48" s="15">
        <v>37</v>
      </c>
      <c r="B48" s="16" t="s">
        <v>31</v>
      </c>
      <c r="C48" s="17" t="s">
        <v>12</v>
      </c>
      <c r="D48" s="38"/>
      <c r="E48" s="144"/>
      <c r="F48" s="38"/>
      <c r="G48" s="38"/>
      <c r="H48" s="38"/>
      <c r="I48" s="352">
        <f t="shared" si="7"/>
        <v>0</v>
      </c>
      <c r="J48" s="38"/>
      <c r="K48" s="144"/>
      <c r="L48" s="38"/>
      <c r="M48" s="38"/>
      <c r="N48" s="38"/>
      <c r="O48" s="38"/>
      <c r="P48" s="38">
        <f t="shared" si="1"/>
        <v>0</v>
      </c>
      <c r="Q48" s="38"/>
      <c r="R48" s="166">
        <f t="shared" si="2"/>
        <v>0</v>
      </c>
      <c r="S48" s="38"/>
      <c r="T48" s="38"/>
      <c r="U48" s="206">
        <f t="shared" si="3"/>
        <v>0</v>
      </c>
      <c r="V48" s="38"/>
      <c r="W48" s="38"/>
      <c r="X48" s="38"/>
      <c r="Y48" s="370">
        <f t="shared" si="4"/>
        <v>0</v>
      </c>
      <c r="Z48" s="160"/>
      <c r="AA48" s="38"/>
      <c r="AB48" s="38"/>
      <c r="AC48" s="168">
        <f t="shared" si="5"/>
        <v>0</v>
      </c>
      <c r="AD48" s="171">
        <f t="shared" si="6"/>
        <v>0</v>
      </c>
    </row>
    <row r="49" spans="1:30" x14ac:dyDescent="0.25">
      <c r="A49" s="15">
        <v>38</v>
      </c>
      <c r="B49" s="16" t="s">
        <v>32</v>
      </c>
      <c r="C49" s="17" t="s">
        <v>12</v>
      </c>
      <c r="D49" s="38"/>
      <c r="E49" s="144"/>
      <c r="F49" s="38"/>
      <c r="G49" s="38"/>
      <c r="H49" s="38"/>
      <c r="I49" s="352">
        <f t="shared" si="7"/>
        <v>0</v>
      </c>
      <c r="J49" s="38"/>
      <c r="K49" s="144"/>
      <c r="L49" s="38"/>
      <c r="M49" s="38"/>
      <c r="N49" s="38"/>
      <c r="O49" s="38"/>
      <c r="P49" s="38">
        <f t="shared" si="1"/>
        <v>0</v>
      </c>
      <c r="Q49" s="38"/>
      <c r="R49" s="166">
        <f t="shared" si="2"/>
        <v>0</v>
      </c>
      <c r="S49" s="38"/>
      <c r="T49" s="38"/>
      <c r="U49" s="206">
        <f t="shared" si="3"/>
        <v>0</v>
      </c>
      <c r="V49" s="38"/>
      <c r="W49" s="38"/>
      <c r="X49" s="38"/>
      <c r="Y49" s="370">
        <f t="shared" si="4"/>
        <v>0</v>
      </c>
      <c r="Z49" s="160"/>
      <c r="AA49" s="38"/>
      <c r="AB49" s="38"/>
      <c r="AC49" s="168">
        <f t="shared" si="5"/>
        <v>0</v>
      </c>
      <c r="AD49" s="171">
        <f t="shared" si="6"/>
        <v>0</v>
      </c>
    </row>
    <row r="50" spans="1:30" x14ac:dyDescent="0.25">
      <c r="A50" s="15">
        <v>39</v>
      </c>
      <c r="B50" s="16" t="s">
        <v>33</v>
      </c>
      <c r="C50" s="17" t="s">
        <v>12</v>
      </c>
      <c r="D50" s="38"/>
      <c r="E50" s="144"/>
      <c r="F50" s="38"/>
      <c r="G50" s="38"/>
      <c r="H50" s="38"/>
      <c r="I50" s="352">
        <f t="shared" si="7"/>
        <v>0</v>
      </c>
      <c r="J50" s="38"/>
      <c r="K50" s="144"/>
      <c r="L50" s="38"/>
      <c r="M50" s="38"/>
      <c r="N50" s="38"/>
      <c r="O50" s="38"/>
      <c r="P50" s="38">
        <f t="shared" si="1"/>
        <v>0</v>
      </c>
      <c r="Q50" s="38"/>
      <c r="R50" s="166">
        <f t="shared" si="2"/>
        <v>0</v>
      </c>
      <c r="S50" s="38"/>
      <c r="T50" s="38"/>
      <c r="U50" s="206">
        <f t="shared" si="3"/>
        <v>0</v>
      </c>
      <c r="V50" s="38"/>
      <c r="W50" s="38"/>
      <c r="X50" s="38"/>
      <c r="Y50" s="370">
        <f t="shared" si="4"/>
        <v>0</v>
      </c>
      <c r="Z50" s="160"/>
      <c r="AA50" s="38"/>
      <c r="AB50" s="38"/>
      <c r="AC50" s="168">
        <f t="shared" si="5"/>
        <v>0</v>
      </c>
      <c r="AD50" s="171">
        <f t="shared" si="6"/>
        <v>0</v>
      </c>
    </row>
    <row r="51" spans="1:30" x14ac:dyDescent="0.25">
      <c r="A51" s="15">
        <v>40</v>
      </c>
      <c r="B51" s="16" t="s">
        <v>34</v>
      </c>
      <c r="C51" s="17" t="s">
        <v>12</v>
      </c>
      <c r="D51" s="38"/>
      <c r="E51" s="144"/>
      <c r="F51" s="38"/>
      <c r="G51" s="38"/>
      <c r="H51" s="38"/>
      <c r="I51" s="352">
        <f t="shared" si="7"/>
        <v>0</v>
      </c>
      <c r="J51" s="38"/>
      <c r="K51" s="144"/>
      <c r="L51" s="38"/>
      <c r="M51" s="38"/>
      <c r="N51" s="38"/>
      <c r="O51" s="38"/>
      <c r="P51" s="38">
        <f t="shared" si="1"/>
        <v>0</v>
      </c>
      <c r="Q51" s="38"/>
      <c r="R51" s="166">
        <f t="shared" si="2"/>
        <v>0</v>
      </c>
      <c r="S51" s="38"/>
      <c r="T51" s="38"/>
      <c r="U51" s="206">
        <f t="shared" si="3"/>
        <v>0</v>
      </c>
      <c r="V51" s="38"/>
      <c r="W51" s="38"/>
      <c r="X51" s="38"/>
      <c r="Y51" s="370">
        <f t="shared" si="4"/>
        <v>0</v>
      </c>
      <c r="Z51" s="220"/>
      <c r="AA51" s="38"/>
      <c r="AB51" s="38"/>
      <c r="AC51" s="168">
        <f t="shared" si="5"/>
        <v>0</v>
      </c>
      <c r="AD51" s="171">
        <f t="shared" si="6"/>
        <v>0</v>
      </c>
    </row>
    <row r="52" spans="1:30" x14ac:dyDescent="0.25">
      <c r="A52" s="15">
        <v>41</v>
      </c>
      <c r="B52" s="19" t="s">
        <v>35</v>
      </c>
      <c r="C52" s="20" t="s">
        <v>12</v>
      </c>
      <c r="D52" s="38"/>
      <c r="E52" s="144"/>
      <c r="F52" s="38"/>
      <c r="G52" s="38"/>
      <c r="H52" s="38"/>
      <c r="I52" s="352">
        <f t="shared" si="7"/>
        <v>0</v>
      </c>
      <c r="J52" s="38"/>
      <c r="K52" s="144"/>
      <c r="L52" s="38"/>
      <c r="M52" s="38"/>
      <c r="N52" s="38"/>
      <c r="O52" s="38"/>
      <c r="P52" s="38">
        <f t="shared" si="1"/>
        <v>0</v>
      </c>
      <c r="Q52" s="38"/>
      <c r="R52" s="166">
        <f t="shared" si="2"/>
        <v>0</v>
      </c>
      <c r="S52" s="38"/>
      <c r="T52" s="38"/>
      <c r="U52" s="206">
        <f t="shared" si="3"/>
        <v>0</v>
      </c>
      <c r="V52" s="38"/>
      <c r="W52" s="38"/>
      <c r="X52" s="38"/>
      <c r="Y52" s="370">
        <f t="shared" si="4"/>
        <v>0</v>
      </c>
      <c r="Z52" s="160"/>
      <c r="AA52" s="38"/>
      <c r="AB52" s="38"/>
      <c r="AC52" s="168">
        <f t="shared" si="5"/>
        <v>0</v>
      </c>
      <c r="AD52" s="171">
        <f t="shared" si="6"/>
        <v>0</v>
      </c>
    </row>
    <row r="53" spans="1:30" x14ac:dyDescent="0.25">
      <c r="A53" s="15">
        <v>42</v>
      </c>
      <c r="B53" s="22" t="s">
        <v>39</v>
      </c>
      <c r="C53" s="23" t="s">
        <v>12</v>
      </c>
      <c r="D53" s="38"/>
      <c r="E53" s="144"/>
      <c r="F53" s="38"/>
      <c r="G53" s="38"/>
      <c r="H53" s="38"/>
      <c r="I53" s="352">
        <f t="shared" si="7"/>
        <v>0</v>
      </c>
      <c r="J53" s="38"/>
      <c r="K53" s="144"/>
      <c r="L53" s="38"/>
      <c r="M53" s="38"/>
      <c r="N53" s="38"/>
      <c r="O53" s="38"/>
      <c r="P53" s="38">
        <f t="shared" si="1"/>
        <v>0</v>
      </c>
      <c r="Q53" s="38"/>
      <c r="R53" s="166">
        <f t="shared" si="2"/>
        <v>0</v>
      </c>
      <c r="S53" s="38"/>
      <c r="T53" s="38"/>
      <c r="U53" s="206">
        <f t="shared" si="3"/>
        <v>0</v>
      </c>
      <c r="V53" s="38"/>
      <c r="W53" s="38"/>
      <c r="X53" s="38"/>
      <c r="Y53" s="370">
        <f t="shared" si="4"/>
        <v>0</v>
      </c>
      <c r="Z53" s="160"/>
      <c r="AA53" s="38"/>
      <c r="AB53" s="38"/>
      <c r="AC53" s="168">
        <f t="shared" si="5"/>
        <v>0</v>
      </c>
      <c r="AD53" s="171">
        <f t="shared" si="6"/>
        <v>0</v>
      </c>
    </row>
    <row r="54" spans="1:30" x14ac:dyDescent="0.25">
      <c r="A54" s="15">
        <v>43</v>
      </c>
      <c r="B54" s="19" t="s">
        <v>190</v>
      </c>
      <c r="C54" s="20" t="s">
        <v>12</v>
      </c>
      <c r="D54" s="38"/>
      <c r="E54" s="144"/>
      <c r="F54" s="38"/>
      <c r="G54" s="38"/>
      <c r="H54" s="38"/>
      <c r="I54" s="352">
        <f t="shared" si="7"/>
        <v>0</v>
      </c>
      <c r="J54" s="38"/>
      <c r="K54" s="144"/>
      <c r="L54" s="38"/>
      <c r="M54" s="38"/>
      <c r="N54" s="38"/>
      <c r="O54" s="38"/>
      <c r="P54" s="38">
        <f t="shared" si="1"/>
        <v>0</v>
      </c>
      <c r="Q54" s="38"/>
      <c r="R54" s="166">
        <f t="shared" si="2"/>
        <v>0</v>
      </c>
      <c r="S54" s="38"/>
      <c r="T54" s="38"/>
      <c r="U54" s="206">
        <f t="shared" si="3"/>
        <v>0</v>
      </c>
      <c r="V54" s="38"/>
      <c r="W54" s="38"/>
      <c r="X54" s="38"/>
      <c r="Y54" s="370">
        <f t="shared" si="4"/>
        <v>0</v>
      </c>
      <c r="Z54" s="160"/>
      <c r="AA54" s="38"/>
      <c r="AB54" s="38"/>
      <c r="AC54" s="168">
        <f t="shared" si="5"/>
        <v>0</v>
      </c>
      <c r="AD54" s="171">
        <f t="shared" si="6"/>
        <v>0</v>
      </c>
    </row>
    <row r="55" spans="1:30" x14ac:dyDescent="0.25">
      <c r="A55" s="15">
        <v>44</v>
      </c>
      <c r="B55" s="16" t="s">
        <v>36</v>
      </c>
      <c r="C55" s="17" t="s">
        <v>12</v>
      </c>
      <c r="D55" s="38"/>
      <c r="E55" s="144"/>
      <c r="F55" s="38"/>
      <c r="G55" s="38"/>
      <c r="H55" s="38"/>
      <c r="I55" s="352">
        <f t="shared" si="7"/>
        <v>0</v>
      </c>
      <c r="J55" s="38"/>
      <c r="K55" s="144"/>
      <c r="L55" s="38"/>
      <c r="M55" s="38"/>
      <c r="N55" s="38"/>
      <c r="O55" s="38"/>
      <c r="P55" s="38">
        <f t="shared" si="1"/>
        <v>0</v>
      </c>
      <c r="Q55" s="38"/>
      <c r="R55" s="166">
        <f t="shared" si="2"/>
        <v>0</v>
      </c>
      <c r="S55" s="38"/>
      <c r="T55" s="38"/>
      <c r="U55" s="206">
        <f t="shared" si="3"/>
        <v>0</v>
      </c>
      <c r="V55" s="38"/>
      <c r="W55" s="38"/>
      <c r="X55" s="38"/>
      <c r="Y55" s="370">
        <f t="shared" si="4"/>
        <v>0</v>
      </c>
      <c r="Z55" s="160"/>
      <c r="AA55" s="38"/>
      <c r="AB55" s="38"/>
      <c r="AC55" s="168">
        <f t="shared" si="5"/>
        <v>0</v>
      </c>
      <c r="AD55" s="171">
        <f t="shared" si="6"/>
        <v>0</v>
      </c>
    </row>
    <row r="56" spans="1:30" x14ac:dyDescent="0.25">
      <c r="A56" s="15">
        <v>45</v>
      </c>
      <c r="B56" s="16" t="s">
        <v>37</v>
      </c>
      <c r="C56" s="17" t="s">
        <v>12</v>
      </c>
      <c r="D56" s="38"/>
      <c r="E56" s="144"/>
      <c r="F56" s="38"/>
      <c r="G56" s="435">
        <v>0.01</v>
      </c>
      <c r="H56" s="38"/>
      <c r="I56" s="352">
        <f t="shared" si="7"/>
        <v>0.01</v>
      </c>
      <c r="J56" s="38"/>
      <c r="K56" s="144"/>
      <c r="L56" s="38"/>
      <c r="M56" s="435">
        <v>0.01</v>
      </c>
      <c r="N56" s="38"/>
      <c r="O56" s="38"/>
      <c r="P56" s="38">
        <f t="shared" si="1"/>
        <v>0.01</v>
      </c>
      <c r="Q56" s="38"/>
      <c r="R56" s="166">
        <f t="shared" si="2"/>
        <v>0.01</v>
      </c>
      <c r="S56" s="38"/>
      <c r="T56" s="206">
        <v>0.01</v>
      </c>
      <c r="U56" s="206">
        <f t="shared" si="3"/>
        <v>0.01</v>
      </c>
      <c r="V56" s="167">
        <v>8.0000000000000004E-4</v>
      </c>
      <c r="W56" s="167">
        <v>0.01</v>
      </c>
      <c r="X56" s="38"/>
      <c r="Y56" s="370">
        <f t="shared" si="4"/>
        <v>0</v>
      </c>
      <c r="Z56" s="160"/>
      <c r="AA56" s="447">
        <v>0.01</v>
      </c>
      <c r="AB56" s="38"/>
      <c r="AC56" s="168">
        <f t="shared" si="5"/>
        <v>0.01</v>
      </c>
      <c r="AD56" s="171">
        <f t="shared" si="6"/>
        <v>0.04</v>
      </c>
    </row>
    <row r="57" spans="1:30" x14ac:dyDescent="0.25">
      <c r="A57" s="15">
        <v>46</v>
      </c>
      <c r="B57" s="16" t="s">
        <v>38</v>
      </c>
      <c r="C57" s="17" t="s">
        <v>12</v>
      </c>
      <c r="D57" s="38"/>
      <c r="E57" s="436">
        <v>5.0000000000000001E-4</v>
      </c>
      <c r="F57" s="435">
        <v>5.0000000000000001E-4</v>
      </c>
      <c r="G57" s="38"/>
      <c r="H57" s="38"/>
      <c r="I57" s="352">
        <f t="shared" si="7"/>
        <v>1E-3</v>
      </c>
      <c r="J57" s="38"/>
      <c r="K57" s="436">
        <v>5.0000000000000001E-4</v>
      </c>
      <c r="L57" s="435">
        <v>5.0000000000000001E-4</v>
      </c>
      <c r="M57" s="38"/>
      <c r="N57" s="38"/>
      <c r="O57" s="38"/>
      <c r="P57" s="38">
        <f t="shared" si="1"/>
        <v>1E-3</v>
      </c>
      <c r="Q57" s="38"/>
      <c r="R57" s="166">
        <f t="shared" si="2"/>
        <v>1E-3</v>
      </c>
      <c r="S57" s="38"/>
      <c r="T57" s="38"/>
      <c r="U57" s="206">
        <f t="shared" si="3"/>
        <v>0</v>
      </c>
      <c r="V57" s="167">
        <v>4.0000000000000002E-4</v>
      </c>
      <c r="W57" s="38"/>
      <c r="X57" s="38"/>
      <c r="Y57" s="370">
        <f t="shared" si="4"/>
        <v>0</v>
      </c>
      <c r="Z57" s="220">
        <f>0.9/1000</f>
        <v>8.9999999999999998E-4</v>
      </c>
      <c r="AA57" s="38"/>
      <c r="AB57" s="38"/>
      <c r="AC57" s="168">
        <f t="shared" si="5"/>
        <v>8.9999999999999998E-4</v>
      </c>
      <c r="AD57" s="171">
        <f t="shared" si="6"/>
        <v>2.8999999999999998E-3</v>
      </c>
    </row>
    <row r="58" spans="1:30" x14ac:dyDescent="0.25">
      <c r="A58" s="15">
        <v>47</v>
      </c>
      <c r="B58" s="16" t="s">
        <v>14</v>
      </c>
      <c r="C58" s="17" t="s">
        <v>12</v>
      </c>
      <c r="D58" s="38"/>
      <c r="E58" s="436">
        <v>8.9999999999999993E-3</v>
      </c>
      <c r="F58" s="38"/>
      <c r="G58" s="38"/>
      <c r="H58" s="38"/>
      <c r="I58" s="352">
        <f t="shared" si="7"/>
        <v>8.9999999999999993E-3</v>
      </c>
      <c r="J58" s="38"/>
      <c r="K58" s="436">
        <v>8.9999999999999993E-3</v>
      </c>
      <c r="L58" s="38"/>
      <c r="M58" s="38"/>
      <c r="N58" s="38"/>
      <c r="O58" s="38"/>
      <c r="P58" s="38">
        <f t="shared" si="1"/>
        <v>8.9999999999999993E-3</v>
      </c>
      <c r="Q58" s="38"/>
      <c r="R58" s="166">
        <f t="shared" si="2"/>
        <v>8.9999999999999993E-3</v>
      </c>
      <c r="S58" s="38"/>
      <c r="T58" s="38"/>
      <c r="U58" s="206">
        <f t="shared" si="3"/>
        <v>0</v>
      </c>
      <c r="V58" s="38"/>
      <c r="W58" s="38"/>
      <c r="X58" s="38"/>
      <c r="Y58" s="370">
        <f t="shared" si="4"/>
        <v>0</v>
      </c>
      <c r="Z58" s="160"/>
      <c r="AA58" s="38"/>
      <c r="AB58" s="38"/>
      <c r="AC58" s="168">
        <f t="shared" si="5"/>
        <v>0</v>
      </c>
      <c r="AD58" s="171">
        <f t="shared" si="6"/>
        <v>1.7999999999999999E-2</v>
      </c>
    </row>
    <row r="59" spans="1:30" x14ac:dyDescent="0.25">
      <c r="A59" s="15">
        <v>48</v>
      </c>
      <c r="B59" s="22" t="s">
        <v>191</v>
      </c>
      <c r="C59" s="17" t="s">
        <v>12</v>
      </c>
      <c r="D59" s="38"/>
      <c r="E59" s="144"/>
      <c r="F59" s="38"/>
      <c r="G59" s="38"/>
      <c r="H59" s="38"/>
      <c r="I59" s="352">
        <f t="shared" si="7"/>
        <v>0</v>
      </c>
      <c r="J59" s="38"/>
      <c r="K59" s="144"/>
      <c r="L59" s="38"/>
      <c r="M59" s="38"/>
      <c r="N59" s="38"/>
      <c r="O59" s="38"/>
      <c r="P59" s="38">
        <f t="shared" si="1"/>
        <v>0</v>
      </c>
      <c r="Q59" s="38"/>
      <c r="R59" s="166">
        <f t="shared" si="2"/>
        <v>0</v>
      </c>
      <c r="S59" s="38"/>
      <c r="T59" s="38"/>
      <c r="U59" s="206">
        <f t="shared" si="3"/>
        <v>0</v>
      </c>
      <c r="V59" s="38"/>
      <c r="W59" s="38"/>
      <c r="X59" s="38"/>
      <c r="Y59" s="370">
        <f t="shared" si="4"/>
        <v>0</v>
      </c>
      <c r="Z59" s="160"/>
      <c r="AA59" s="38"/>
      <c r="AB59" s="38"/>
      <c r="AC59" s="168">
        <f t="shared" si="5"/>
        <v>0</v>
      </c>
      <c r="AD59" s="171">
        <f t="shared" si="6"/>
        <v>0</v>
      </c>
    </row>
    <row r="60" spans="1:30" x14ac:dyDescent="0.25">
      <c r="A60" s="15">
        <v>49</v>
      </c>
      <c r="B60" s="22" t="s">
        <v>192</v>
      </c>
      <c r="C60" s="17" t="s">
        <v>12</v>
      </c>
      <c r="D60" s="38"/>
      <c r="E60" s="144"/>
      <c r="F60" s="38"/>
      <c r="G60" s="38"/>
      <c r="H60" s="38"/>
      <c r="I60" s="352">
        <f t="shared" si="7"/>
        <v>0</v>
      </c>
      <c r="J60" s="38"/>
      <c r="K60" s="144"/>
      <c r="L60" s="38"/>
      <c r="M60" s="38"/>
      <c r="N60" s="38"/>
      <c r="O60" s="38"/>
      <c r="P60" s="38">
        <f t="shared" si="1"/>
        <v>0</v>
      </c>
      <c r="Q60" s="38"/>
      <c r="R60" s="166">
        <f t="shared" si="2"/>
        <v>0</v>
      </c>
      <c r="S60" s="38"/>
      <c r="T60" s="38"/>
      <c r="U60" s="206">
        <f t="shared" si="3"/>
        <v>0</v>
      </c>
      <c r="V60" s="38"/>
      <c r="W60" s="38"/>
      <c r="X60" s="38"/>
      <c r="Y60" s="370">
        <f t="shared" si="4"/>
        <v>0</v>
      </c>
      <c r="Z60" s="160"/>
      <c r="AA60" s="38"/>
      <c r="AB60" s="38"/>
      <c r="AC60" s="168">
        <f t="shared" si="5"/>
        <v>0</v>
      </c>
      <c r="AD60" s="171">
        <f t="shared" si="6"/>
        <v>0</v>
      </c>
    </row>
    <row r="61" spans="1:30" x14ac:dyDescent="0.25">
      <c r="A61" s="6"/>
      <c r="B61" s="64" t="s">
        <v>51</v>
      </c>
      <c r="C61" s="7"/>
      <c r="D61" s="38"/>
      <c r="E61" s="144"/>
      <c r="F61" s="38"/>
      <c r="G61" s="38"/>
      <c r="H61" s="38"/>
      <c r="I61" s="352">
        <f t="shared" si="7"/>
        <v>0</v>
      </c>
      <c r="J61" s="38"/>
      <c r="K61" s="144"/>
      <c r="L61" s="38"/>
      <c r="M61" s="38"/>
      <c r="N61" s="38"/>
      <c r="O61" s="38"/>
      <c r="P61" s="38">
        <f t="shared" si="1"/>
        <v>0</v>
      </c>
      <c r="Q61" s="38"/>
      <c r="R61" s="166">
        <f t="shared" si="2"/>
        <v>0</v>
      </c>
      <c r="S61" s="38"/>
      <c r="T61" s="38"/>
      <c r="U61" s="206">
        <f t="shared" si="3"/>
        <v>0</v>
      </c>
      <c r="V61" s="38"/>
      <c r="W61" s="38"/>
      <c r="X61" s="38"/>
      <c r="Y61" s="370">
        <f t="shared" si="4"/>
        <v>0</v>
      </c>
      <c r="Z61" s="160"/>
      <c r="AA61" s="38"/>
      <c r="AB61" s="38"/>
      <c r="AC61" s="168">
        <f t="shared" si="5"/>
        <v>0</v>
      </c>
      <c r="AD61" s="171">
        <f t="shared" si="6"/>
        <v>0</v>
      </c>
    </row>
    <row r="62" spans="1:30" x14ac:dyDescent="0.25">
      <c r="A62" s="67">
        <v>50</v>
      </c>
      <c r="B62" s="19" t="s">
        <v>52</v>
      </c>
      <c r="C62" s="20" t="s">
        <v>12</v>
      </c>
      <c r="D62" s="38"/>
      <c r="E62" s="144"/>
      <c r="F62" s="38"/>
      <c r="G62" s="38"/>
      <c r="H62" s="38"/>
      <c r="I62" s="352">
        <f t="shared" si="7"/>
        <v>0</v>
      </c>
      <c r="J62" s="38"/>
      <c r="K62" s="144"/>
      <c r="L62" s="38"/>
      <c r="M62" s="38"/>
      <c r="N62" s="38"/>
      <c r="O62" s="38"/>
      <c r="P62" s="38">
        <f t="shared" si="1"/>
        <v>0</v>
      </c>
      <c r="Q62" s="38"/>
      <c r="R62" s="166">
        <f t="shared" si="2"/>
        <v>0</v>
      </c>
      <c r="S62" s="38"/>
      <c r="T62" s="38"/>
      <c r="U62" s="206">
        <f t="shared" si="3"/>
        <v>0</v>
      </c>
      <c r="V62" s="38"/>
      <c r="W62" s="38"/>
      <c r="X62" s="38"/>
      <c r="Y62" s="370">
        <f t="shared" si="4"/>
        <v>0</v>
      </c>
      <c r="Z62" s="160"/>
      <c r="AA62" s="38"/>
      <c r="AB62" s="38"/>
      <c r="AC62" s="168">
        <f t="shared" si="5"/>
        <v>0</v>
      </c>
      <c r="AD62" s="171">
        <f t="shared" si="6"/>
        <v>0</v>
      </c>
    </row>
    <row r="63" spans="1:30" x14ac:dyDescent="0.25">
      <c r="A63" s="67">
        <v>51</v>
      </c>
      <c r="B63" s="19" t="s">
        <v>193</v>
      </c>
      <c r="C63" s="20" t="s">
        <v>12</v>
      </c>
      <c r="D63" s="38"/>
      <c r="E63" s="144"/>
      <c r="F63" s="38"/>
      <c r="G63" s="38"/>
      <c r="H63" s="38"/>
      <c r="I63" s="352">
        <f t="shared" si="7"/>
        <v>0</v>
      </c>
      <c r="J63" s="38"/>
      <c r="K63" s="144"/>
      <c r="L63" s="38"/>
      <c r="M63" s="38"/>
      <c r="N63" s="38"/>
      <c r="O63" s="38"/>
      <c r="P63" s="38">
        <f t="shared" si="1"/>
        <v>0</v>
      </c>
      <c r="Q63" s="38"/>
      <c r="R63" s="166">
        <f t="shared" si="2"/>
        <v>0</v>
      </c>
      <c r="S63" s="38"/>
      <c r="T63" s="38"/>
      <c r="U63" s="206">
        <f t="shared" si="3"/>
        <v>0</v>
      </c>
      <c r="V63" s="38"/>
      <c r="W63" s="38"/>
      <c r="X63" s="38"/>
      <c r="Y63" s="370">
        <f t="shared" si="4"/>
        <v>0</v>
      </c>
      <c r="Z63" s="160"/>
      <c r="AA63" s="38"/>
      <c r="AB63" s="38"/>
      <c r="AC63" s="168">
        <f t="shared" si="5"/>
        <v>0</v>
      </c>
      <c r="AD63" s="171">
        <f t="shared" si="6"/>
        <v>0</v>
      </c>
    </row>
    <row r="64" spans="1:30" x14ac:dyDescent="0.25">
      <c r="A64" s="67">
        <v>52</v>
      </c>
      <c r="B64" s="19" t="s">
        <v>102</v>
      </c>
      <c r="C64" s="20" t="s">
        <v>12</v>
      </c>
      <c r="D64" s="38"/>
      <c r="E64" s="144"/>
      <c r="F64" s="38"/>
      <c r="G64" s="38"/>
      <c r="H64" s="38"/>
      <c r="I64" s="352">
        <f t="shared" si="7"/>
        <v>0</v>
      </c>
      <c r="J64" s="38"/>
      <c r="K64" s="144"/>
      <c r="L64" s="38"/>
      <c r="M64" s="38"/>
      <c r="N64" s="38"/>
      <c r="O64" s="38"/>
      <c r="P64" s="38">
        <f t="shared" si="1"/>
        <v>0</v>
      </c>
      <c r="Q64" s="38"/>
      <c r="R64" s="166">
        <f t="shared" si="2"/>
        <v>0</v>
      </c>
      <c r="S64" s="38"/>
      <c r="T64" s="38"/>
      <c r="U64" s="206">
        <f t="shared" si="3"/>
        <v>0</v>
      </c>
      <c r="V64" s="38"/>
      <c r="W64" s="38"/>
      <c r="X64" s="38"/>
      <c r="Y64" s="370">
        <f t="shared" si="4"/>
        <v>0</v>
      </c>
      <c r="Z64" s="160"/>
      <c r="AA64" s="38"/>
      <c r="AB64" s="38"/>
      <c r="AC64" s="168">
        <f t="shared" si="5"/>
        <v>0</v>
      </c>
      <c r="AD64" s="171">
        <f t="shared" si="6"/>
        <v>0</v>
      </c>
    </row>
    <row r="65" spans="1:30" x14ac:dyDescent="0.25">
      <c r="A65" s="67">
        <v>53</v>
      </c>
      <c r="B65" s="19" t="s">
        <v>217</v>
      </c>
      <c r="C65" s="20" t="s">
        <v>12</v>
      </c>
      <c r="D65" s="38"/>
      <c r="E65" s="144"/>
      <c r="F65" s="38"/>
      <c r="G65" s="38"/>
      <c r="H65" s="38"/>
      <c r="I65" s="352">
        <f t="shared" si="7"/>
        <v>0</v>
      </c>
      <c r="J65" s="38"/>
      <c r="K65" s="144"/>
      <c r="L65" s="38"/>
      <c r="M65" s="38"/>
      <c r="N65" s="38"/>
      <c r="O65" s="38"/>
      <c r="P65" s="38">
        <f t="shared" si="1"/>
        <v>0</v>
      </c>
      <c r="Q65" s="38"/>
      <c r="R65" s="166">
        <f t="shared" si="2"/>
        <v>0</v>
      </c>
      <c r="S65" s="38"/>
      <c r="T65" s="38"/>
      <c r="U65" s="206">
        <f t="shared" si="3"/>
        <v>0</v>
      </c>
      <c r="V65" s="38"/>
      <c r="W65" s="38"/>
      <c r="X65" s="38"/>
      <c r="Y65" s="370">
        <f t="shared" si="4"/>
        <v>0</v>
      </c>
      <c r="Z65" s="160"/>
      <c r="AA65" s="38"/>
      <c r="AB65" s="38"/>
      <c r="AC65" s="168">
        <f t="shared" si="5"/>
        <v>0</v>
      </c>
      <c r="AD65" s="171">
        <f t="shared" si="6"/>
        <v>0</v>
      </c>
    </row>
    <row r="66" spans="1:30" x14ac:dyDescent="0.25">
      <c r="A66" s="67">
        <v>54</v>
      </c>
      <c r="B66" s="16" t="s">
        <v>92</v>
      </c>
      <c r="C66" s="25" t="s">
        <v>12</v>
      </c>
      <c r="D66" s="38"/>
      <c r="E66" s="144"/>
      <c r="F66" s="38"/>
      <c r="G66" s="38"/>
      <c r="H66" s="38"/>
      <c r="I66" s="352">
        <f t="shared" si="7"/>
        <v>0</v>
      </c>
      <c r="J66" s="38"/>
      <c r="K66" s="144"/>
      <c r="L66" s="38"/>
      <c r="M66" s="38"/>
      <c r="N66" s="38"/>
      <c r="O66" s="38"/>
      <c r="P66" s="38">
        <f t="shared" si="1"/>
        <v>0</v>
      </c>
      <c r="Q66" s="38"/>
      <c r="R66" s="166">
        <f t="shared" si="2"/>
        <v>0</v>
      </c>
      <c r="S66" s="38"/>
      <c r="T66" s="38"/>
      <c r="U66" s="206">
        <f t="shared" si="3"/>
        <v>0</v>
      </c>
      <c r="V66" s="38"/>
      <c r="W66" s="38"/>
      <c r="X66" s="38"/>
      <c r="Y66" s="370">
        <f t="shared" si="4"/>
        <v>0</v>
      </c>
      <c r="Z66" s="160"/>
      <c r="AA66" s="38"/>
      <c r="AB66" s="38"/>
      <c r="AC66" s="168">
        <f t="shared" si="5"/>
        <v>0</v>
      </c>
      <c r="AD66" s="171">
        <f t="shared" si="6"/>
        <v>0</v>
      </c>
    </row>
    <row r="67" spans="1:30" x14ac:dyDescent="0.25">
      <c r="A67" s="67">
        <v>55</v>
      </c>
      <c r="B67" s="47" t="s">
        <v>123</v>
      </c>
      <c r="C67" s="25" t="s">
        <v>12</v>
      </c>
      <c r="D67" s="38"/>
      <c r="E67" s="144"/>
      <c r="F67" s="38"/>
      <c r="G67" s="38"/>
      <c r="H67" s="38"/>
      <c r="I67" s="352">
        <f t="shared" si="7"/>
        <v>0</v>
      </c>
      <c r="J67" s="38"/>
      <c r="K67" s="144"/>
      <c r="L67" s="38"/>
      <c r="M67" s="38"/>
      <c r="N67" s="38"/>
      <c r="O67" s="38"/>
      <c r="P67" s="38">
        <f t="shared" si="1"/>
        <v>0</v>
      </c>
      <c r="Q67" s="38"/>
      <c r="R67" s="166">
        <f t="shared" si="2"/>
        <v>0</v>
      </c>
      <c r="S67" s="38"/>
      <c r="T67" s="38"/>
      <c r="U67" s="206">
        <f t="shared" si="3"/>
        <v>0</v>
      </c>
      <c r="V67" s="38"/>
      <c r="W67" s="38"/>
      <c r="X67" s="38"/>
      <c r="Y67" s="370">
        <f t="shared" si="4"/>
        <v>0</v>
      </c>
      <c r="Z67" s="160"/>
      <c r="AA67" s="38"/>
      <c r="AB67" s="38"/>
      <c r="AC67" s="168">
        <f t="shared" si="5"/>
        <v>0</v>
      </c>
      <c r="AD67" s="171">
        <f t="shared" si="6"/>
        <v>0</v>
      </c>
    </row>
    <row r="68" spans="1:30" x14ac:dyDescent="0.25">
      <c r="A68" s="67">
        <v>56</v>
      </c>
      <c r="B68" s="19" t="s">
        <v>53</v>
      </c>
      <c r="C68" s="20" t="s">
        <v>12</v>
      </c>
      <c r="D68" s="38"/>
      <c r="E68" s="144"/>
      <c r="F68" s="38"/>
      <c r="G68" s="38"/>
      <c r="H68" s="38"/>
      <c r="I68" s="352">
        <f t="shared" si="7"/>
        <v>0</v>
      </c>
      <c r="J68" s="38"/>
      <c r="K68" s="144"/>
      <c r="L68" s="38"/>
      <c r="M68" s="38"/>
      <c r="N68" s="38"/>
      <c r="O68" s="38"/>
      <c r="P68" s="38">
        <f t="shared" si="1"/>
        <v>0</v>
      </c>
      <c r="Q68" s="38"/>
      <c r="R68" s="166">
        <f t="shared" si="2"/>
        <v>0</v>
      </c>
      <c r="S68" s="38"/>
      <c r="T68" s="38"/>
      <c r="U68" s="206">
        <f t="shared" si="3"/>
        <v>0</v>
      </c>
      <c r="V68" s="38"/>
      <c r="W68" s="38"/>
      <c r="X68" s="38"/>
      <c r="Y68" s="370">
        <f t="shared" si="4"/>
        <v>0</v>
      </c>
      <c r="Z68" s="160"/>
      <c r="AA68" s="38"/>
      <c r="AB68" s="38"/>
      <c r="AC68" s="168">
        <f t="shared" si="5"/>
        <v>0</v>
      </c>
      <c r="AD68" s="171">
        <f t="shared" si="6"/>
        <v>0</v>
      </c>
    </row>
    <row r="69" spans="1:30" x14ac:dyDescent="0.25">
      <c r="A69" s="67">
        <v>57</v>
      </c>
      <c r="B69" s="16" t="s">
        <v>54</v>
      </c>
      <c r="C69" s="17" t="s">
        <v>12</v>
      </c>
      <c r="D69" s="38"/>
      <c r="E69" s="144"/>
      <c r="F69" s="38"/>
      <c r="G69" s="38"/>
      <c r="H69" s="38"/>
      <c r="I69" s="352">
        <f t="shared" si="7"/>
        <v>0</v>
      </c>
      <c r="J69" s="38"/>
      <c r="K69" s="144"/>
      <c r="L69" s="38"/>
      <c r="M69" s="38"/>
      <c r="N69" s="38"/>
      <c r="O69" s="38"/>
      <c r="P69" s="38">
        <f t="shared" si="1"/>
        <v>0</v>
      </c>
      <c r="Q69" s="38"/>
      <c r="R69" s="166">
        <f t="shared" si="2"/>
        <v>0</v>
      </c>
      <c r="S69" s="38"/>
      <c r="T69" s="38"/>
      <c r="U69" s="206">
        <f t="shared" si="3"/>
        <v>0</v>
      </c>
      <c r="V69" s="38"/>
      <c r="W69" s="38"/>
      <c r="X69" s="38"/>
      <c r="Y69" s="370">
        <f t="shared" si="4"/>
        <v>0</v>
      </c>
      <c r="Z69" s="160"/>
      <c r="AA69" s="38"/>
      <c r="AB69" s="38"/>
      <c r="AC69" s="168">
        <f t="shared" si="5"/>
        <v>0</v>
      </c>
      <c r="AD69" s="171">
        <f t="shared" si="6"/>
        <v>0</v>
      </c>
    </row>
    <row r="70" spans="1:30" x14ac:dyDescent="0.25">
      <c r="A70" s="67">
        <v>58</v>
      </c>
      <c r="B70" s="16" t="s">
        <v>55</v>
      </c>
      <c r="C70" s="17" t="s">
        <v>12</v>
      </c>
      <c r="D70" s="38"/>
      <c r="E70" s="144"/>
      <c r="F70" s="38"/>
      <c r="G70" s="38"/>
      <c r="H70" s="38"/>
      <c r="I70" s="352">
        <f t="shared" si="7"/>
        <v>0</v>
      </c>
      <c r="J70" s="38"/>
      <c r="K70" s="144"/>
      <c r="L70" s="38"/>
      <c r="M70" s="38"/>
      <c r="N70" s="38"/>
      <c r="O70" s="38"/>
      <c r="P70" s="38">
        <f t="shared" si="1"/>
        <v>0</v>
      </c>
      <c r="Q70" s="38"/>
      <c r="R70" s="166">
        <f t="shared" si="2"/>
        <v>0</v>
      </c>
      <c r="S70" s="38"/>
      <c r="T70" s="38"/>
      <c r="U70" s="206">
        <f t="shared" si="3"/>
        <v>0</v>
      </c>
      <c r="V70" s="38"/>
      <c r="W70" s="38"/>
      <c r="X70" s="38"/>
      <c r="Y70" s="370">
        <f t="shared" si="4"/>
        <v>0</v>
      </c>
      <c r="Z70" s="160"/>
      <c r="AA70" s="38"/>
      <c r="AB70" s="38"/>
      <c r="AC70" s="168">
        <f t="shared" si="5"/>
        <v>0</v>
      </c>
      <c r="AD70" s="171">
        <f t="shared" si="6"/>
        <v>0</v>
      </c>
    </row>
    <row r="71" spans="1:30" x14ac:dyDescent="0.25">
      <c r="A71" s="67">
        <v>59</v>
      </c>
      <c r="B71" s="16" t="s">
        <v>56</v>
      </c>
      <c r="C71" s="17" t="s">
        <v>12</v>
      </c>
      <c r="D71" s="38"/>
      <c r="E71" s="144"/>
      <c r="F71" s="38"/>
      <c r="G71" s="38"/>
      <c r="H71" s="38"/>
      <c r="I71" s="352">
        <f t="shared" ref="I71:I102" si="8">(D71+E71+F71+G71+H71)*$I$5</f>
        <v>0</v>
      </c>
      <c r="J71" s="38"/>
      <c r="K71" s="144"/>
      <c r="L71" s="38"/>
      <c r="M71" s="38"/>
      <c r="N71" s="38"/>
      <c r="O71" s="38"/>
      <c r="P71" s="38">
        <f t="shared" si="1"/>
        <v>0</v>
      </c>
      <c r="Q71" s="38"/>
      <c r="R71" s="166">
        <f t="shared" si="2"/>
        <v>0</v>
      </c>
      <c r="S71" s="38"/>
      <c r="T71" s="38"/>
      <c r="U71" s="206">
        <f t="shared" si="3"/>
        <v>0</v>
      </c>
      <c r="V71" s="38"/>
      <c r="W71" s="38"/>
      <c r="X71" s="38"/>
      <c r="Y71" s="370">
        <f t="shared" si="4"/>
        <v>0</v>
      </c>
      <c r="Z71" s="220">
        <f>3/1000</f>
        <v>3.0000000000000001E-3</v>
      </c>
      <c r="AA71" s="38"/>
      <c r="AB71" s="38"/>
      <c r="AC71" s="168">
        <f t="shared" si="5"/>
        <v>3.0000000000000001E-3</v>
      </c>
      <c r="AD71" s="171">
        <f t="shared" si="6"/>
        <v>3.0000000000000001E-3</v>
      </c>
    </row>
    <row r="72" spans="1:30" x14ac:dyDescent="0.25">
      <c r="A72" s="67">
        <v>60</v>
      </c>
      <c r="B72" s="47" t="s">
        <v>109</v>
      </c>
      <c r="C72" s="55" t="s">
        <v>12</v>
      </c>
      <c r="D72" s="38"/>
      <c r="E72" s="144"/>
      <c r="F72" s="38"/>
      <c r="G72" s="38"/>
      <c r="H72" s="38"/>
      <c r="I72" s="352">
        <f t="shared" si="8"/>
        <v>0</v>
      </c>
      <c r="J72" s="38"/>
      <c r="K72" s="144"/>
      <c r="L72" s="38"/>
      <c r="M72" s="38"/>
      <c r="N72" s="38"/>
      <c r="O72" s="38"/>
      <c r="P72" s="38">
        <f t="shared" ref="P72:P135" si="9">(J72+K72+L72+M72+N72)*$P$5</f>
        <v>0</v>
      </c>
      <c r="Q72" s="38"/>
      <c r="R72" s="166">
        <f t="shared" ref="R72:R135" si="10">P72+Q72</f>
        <v>0</v>
      </c>
      <c r="S72" s="38"/>
      <c r="T72" s="38"/>
      <c r="U72" s="206">
        <f t="shared" ref="U72:U135" si="11">(T72+S72)*$U$5</f>
        <v>0</v>
      </c>
      <c r="V72" s="38"/>
      <c r="W72" s="38"/>
      <c r="X72" s="38"/>
      <c r="Y72" s="370">
        <f t="shared" ref="Y72:Y135" si="12">(X72+W72+V72)*$Y$5</f>
        <v>0</v>
      </c>
      <c r="Z72" s="160"/>
      <c r="AA72" s="38"/>
      <c r="AB72" s="38"/>
      <c r="AC72" s="168">
        <f t="shared" ref="AC72:AC135" si="13">(Z72+AA72+AB72)*$AC$5</f>
        <v>0</v>
      </c>
      <c r="AD72" s="171">
        <f t="shared" ref="AD72:AD135" si="14">I72+R72+U72+Y72+AC72</f>
        <v>0</v>
      </c>
    </row>
    <row r="73" spans="1:30" x14ac:dyDescent="0.25">
      <c r="A73" s="15"/>
      <c r="B73" s="269" t="s">
        <v>198</v>
      </c>
      <c r="C73" s="7"/>
      <c r="D73" s="38"/>
      <c r="E73" s="144"/>
      <c r="F73" s="38"/>
      <c r="G73" s="38"/>
      <c r="H73" s="38"/>
      <c r="I73" s="352">
        <f t="shared" si="8"/>
        <v>0</v>
      </c>
      <c r="J73" s="38"/>
      <c r="K73" s="144"/>
      <c r="L73" s="38"/>
      <c r="M73" s="38"/>
      <c r="N73" s="38"/>
      <c r="O73" s="38"/>
      <c r="P73" s="38">
        <f t="shared" si="9"/>
        <v>0</v>
      </c>
      <c r="Q73" s="38"/>
      <c r="R73" s="166">
        <f t="shared" si="10"/>
        <v>0</v>
      </c>
      <c r="S73" s="38"/>
      <c r="T73" s="38"/>
      <c r="U73" s="206">
        <f t="shared" si="11"/>
        <v>0</v>
      </c>
      <c r="V73" s="38"/>
      <c r="W73" s="38"/>
      <c r="X73" s="38"/>
      <c r="Y73" s="370">
        <f t="shared" si="12"/>
        <v>0</v>
      </c>
      <c r="Z73" s="160"/>
      <c r="AA73" s="38"/>
      <c r="AB73" s="38"/>
      <c r="AC73" s="168">
        <f t="shared" si="13"/>
        <v>0</v>
      </c>
      <c r="AD73" s="171">
        <f t="shared" si="14"/>
        <v>0</v>
      </c>
    </row>
    <row r="74" spans="1:30" x14ac:dyDescent="0.25">
      <c r="A74" s="15">
        <v>61</v>
      </c>
      <c r="B74" s="16" t="s">
        <v>57</v>
      </c>
      <c r="C74" s="17" t="s">
        <v>12</v>
      </c>
      <c r="D74" s="38"/>
      <c r="E74" s="144"/>
      <c r="F74" s="38"/>
      <c r="G74" s="435">
        <v>1E-3</v>
      </c>
      <c r="H74" s="38"/>
      <c r="I74" s="352">
        <f t="shared" si="8"/>
        <v>1E-3</v>
      </c>
      <c r="J74" s="38"/>
      <c r="K74" s="144"/>
      <c r="L74" s="38"/>
      <c r="M74" s="435">
        <v>1E-3</v>
      </c>
      <c r="N74" s="38"/>
      <c r="O74" s="38"/>
      <c r="P74" s="38">
        <f t="shared" si="9"/>
        <v>1E-3</v>
      </c>
      <c r="Q74" s="38"/>
      <c r="R74" s="166">
        <f t="shared" si="10"/>
        <v>1E-3</v>
      </c>
      <c r="S74" s="38"/>
      <c r="T74" s="38"/>
      <c r="U74" s="206">
        <f t="shared" si="11"/>
        <v>0</v>
      </c>
      <c r="V74" s="38"/>
      <c r="W74" s="38"/>
      <c r="X74" s="38"/>
      <c r="Y74" s="370">
        <f t="shared" si="12"/>
        <v>0</v>
      </c>
      <c r="Z74" s="160"/>
      <c r="AA74" s="38"/>
      <c r="AB74" s="38"/>
      <c r="AC74" s="168">
        <f t="shared" si="13"/>
        <v>0</v>
      </c>
      <c r="AD74" s="171">
        <f t="shared" si="14"/>
        <v>2E-3</v>
      </c>
    </row>
    <row r="75" spans="1:30" x14ac:dyDescent="0.25">
      <c r="A75" s="15">
        <v>62</v>
      </c>
      <c r="B75" s="16" t="s">
        <v>58</v>
      </c>
      <c r="C75" s="17" t="s">
        <v>12</v>
      </c>
      <c r="D75" s="38"/>
      <c r="E75" s="144"/>
      <c r="F75" s="38"/>
      <c r="G75" s="38"/>
      <c r="H75" s="38"/>
      <c r="I75" s="352">
        <f t="shared" si="8"/>
        <v>0</v>
      </c>
      <c r="J75" s="38"/>
      <c r="K75" s="144"/>
      <c r="L75" s="38"/>
      <c r="M75" s="38"/>
      <c r="N75" s="38"/>
      <c r="O75" s="38"/>
      <c r="P75" s="38">
        <f t="shared" si="9"/>
        <v>0</v>
      </c>
      <c r="Q75" s="38"/>
      <c r="R75" s="166">
        <f t="shared" si="10"/>
        <v>0</v>
      </c>
      <c r="S75" s="38"/>
      <c r="T75" s="38"/>
      <c r="U75" s="206">
        <f t="shared" si="11"/>
        <v>0</v>
      </c>
      <c r="V75" s="38"/>
      <c r="W75" s="38"/>
      <c r="X75" s="38"/>
      <c r="Y75" s="370">
        <f t="shared" si="12"/>
        <v>0</v>
      </c>
      <c r="Z75" s="160"/>
      <c r="AA75" s="38"/>
      <c r="AB75" s="38"/>
      <c r="AC75" s="168">
        <f t="shared" si="13"/>
        <v>0</v>
      </c>
      <c r="AD75" s="171">
        <f t="shared" si="14"/>
        <v>0</v>
      </c>
    </row>
    <row r="76" spans="1:30" x14ac:dyDescent="0.25">
      <c r="A76" s="15">
        <v>63</v>
      </c>
      <c r="B76" s="16" t="s">
        <v>59</v>
      </c>
      <c r="C76" s="17" t="s">
        <v>12</v>
      </c>
      <c r="D76" s="38"/>
      <c r="E76" s="144"/>
      <c r="F76" s="38"/>
      <c r="G76" s="38"/>
      <c r="H76" s="38"/>
      <c r="I76" s="352">
        <f t="shared" si="8"/>
        <v>0</v>
      </c>
      <c r="J76" s="38"/>
      <c r="K76" s="144"/>
      <c r="L76" s="38"/>
      <c r="M76" s="38"/>
      <c r="N76" s="38"/>
      <c r="O76" s="38"/>
      <c r="P76" s="38">
        <f t="shared" si="9"/>
        <v>0</v>
      </c>
      <c r="Q76" s="38"/>
      <c r="R76" s="166">
        <f t="shared" si="10"/>
        <v>0</v>
      </c>
      <c r="S76" s="38"/>
      <c r="T76" s="38"/>
      <c r="U76" s="206">
        <f t="shared" si="11"/>
        <v>0</v>
      </c>
      <c r="V76" s="38"/>
      <c r="W76" s="38"/>
      <c r="X76" s="38"/>
      <c r="Y76" s="370">
        <f t="shared" si="12"/>
        <v>0</v>
      </c>
      <c r="Z76" s="160"/>
      <c r="AA76" s="38"/>
      <c r="AB76" s="38"/>
      <c r="AC76" s="168">
        <f t="shared" si="13"/>
        <v>0</v>
      </c>
      <c r="AD76" s="171">
        <f t="shared" si="14"/>
        <v>0</v>
      </c>
    </row>
    <row r="77" spans="1:30" x14ac:dyDescent="0.25">
      <c r="A77" s="15">
        <v>64</v>
      </c>
      <c r="B77" s="16" t="s">
        <v>60</v>
      </c>
      <c r="C77" s="17" t="s">
        <v>12</v>
      </c>
      <c r="D77" s="38"/>
      <c r="E77" s="144"/>
      <c r="F77" s="38"/>
      <c r="G77" s="38"/>
      <c r="H77" s="38"/>
      <c r="I77" s="352">
        <f t="shared" si="8"/>
        <v>0</v>
      </c>
      <c r="J77" s="38"/>
      <c r="K77" s="144"/>
      <c r="L77" s="38"/>
      <c r="M77" s="38"/>
      <c r="N77" s="38"/>
      <c r="O77" s="38"/>
      <c r="P77" s="38">
        <f t="shared" si="9"/>
        <v>0</v>
      </c>
      <c r="Q77" s="38"/>
      <c r="R77" s="166">
        <f t="shared" si="10"/>
        <v>0</v>
      </c>
      <c r="S77" s="38"/>
      <c r="T77" s="38"/>
      <c r="U77" s="206">
        <f t="shared" si="11"/>
        <v>0</v>
      </c>
      <c r="V77" s="38"/>
      <c r="W77" s="38"/>
      <c r="X77" s="38"/>
      <c r="Y77" s="370">
        <f t="shared" si="12"/>
        <v>0</v>
      </c>
      <c r="Z77" s="160"/>
      <c r="AA77" s="38"/>
      <c r="AB77" s="38"/>
      <c r="AC77" s="168">
        <f t="shared" si="13"/>
        <v>0</v>
      </c>
      <c r="AD77" s="171">
        <f t="shared" si="14"/>
        <v>0</v>
      </c>
    </row>
    <row r="78" spans="1:30" x14ac:dyDescent="0.25">
      <c r="A78" s="15">
        <v>65</v>
      </c>
      <c r="B78" s="16" t="s">
        <v>195</v>
      </c>
      <c r="C78" s="17" t="s">
        <v>12</v>
      </c>
      <c r="D78" s="38"/>
      <c r="E78" s="144"/>
      <c r="F78" s="38"/>
      <c r="G78" s="38"/>
      <c r="H78" s="38"/>
      <c r="I78" s="352">
        <f t="shared" si="8"/>
        <v>0</v>
      </c>
      <c r="J78" s="38"/>
      <c r="K78" s="144"/>
      <c r="L78" s="38"/>
      <c r="M78" s="38"/>
      <c r="N78" s="38"/>
      <c r="O78" s="38"/>
      <c r="P78" s="38">
        <f t="shared" si="9"/>
        <v>0</v>
      </c>
      <c r="Q78" s="38"/>
      <c r="R78" s="166">
        <f t="shared" si="10"/>
        <v>0</v>
      </c>
      <c r="S78" s="38"/>
      <c r="T78" s="38"/>
      <c r="U78" s="206">
        <f t="shared" si="11"/>
        <v>0</v>
      </c>
      <c r="V78" s="38"/>
      <c r="W78" s="38"/>
      <c r="X78" s="38"/>
      <c r="Y78" s="370">
        <f t="shared" si="12"/>
        <v>0</v>
      </c>
      <c r="Z78" s="160"/>
      <c r="AA78" s="38"/>
      <c r="AB78" s="38"/>
      <c r="AC78" s="168">
        <f t="shared" si="13"/>
        <v>0</v>
      </c>
      <c r="AD78" s="171">
        <f t="shared" si="14"/>
        <v>0</v>
      </c>
    </row>
    <row r="79" spans="1:30" x14ac:dyDescent="0.25">
      <c r="A79" s="15"/>
      <c r="B79" s="269" t="s">
        <v>196</v>
      </c>
      <c r="C79" s="7"/>
      <c r="D79" s="38"/>
      <c r="E79" s="144"/>
      <c r="F79" s="38"/>
      <c r="G79" s="38"/>
      <c r="H79" s="38"/>
      <c r="I79" s="352">
        <f t="shared" si="8"/>
        <v>0</v>
      </c>
      <c r="J79" s="38"/>
      <c r="K79" s="144"/>
      <c r="L79" s="38"/>
      <c r="M79" s="38"/>
      <c r="N79" s="38"/>
      <c r="O79" s="38"/>
      <c r="P79" s="38">
        <f t="shared" si="9"/>
        <v>0</v>
      </c>
      <c r="Q79" s="38"/>
      <c r="R79" s="166">
        <f t="shared" si="10"/>
        <v>0</v>
      </c>
      <c r="S79" s="38"/>
      <c r="T79" s="38"/>
      <c r="U79" s="206">
        <f t="shared" si="11"/>
        <v>0</v>
      </c>
      <c r="V79" s="38"/>
      <c r="W79" s="38"/>
      <c r="X79" s="38"/>
      <c r="Y79" s="370">
        <f t="shared" si="12"/>
        <v>0</v>
      </c>
      <c r="Z79" s="160"/>
      <c r="AA79" s="38"/>
      <c r="AB79" s="38"/>
      <c r="AC79" s="168">
        <f t="shared" si="13"/>
        <v>0</v>
      </c>
      <c r="AD79" s="171">
        <f t="shared" si="14"/>
        <v>0</v>
      </c>
    </row>
    <row r="80" spans="1:30" x14ac:dyDescent="0.25">
      <c r="A80" s="15">
        <v>66</v>
      </c>
      <c r="B80" s="19" t="s">
        <v>66</v>
      </c>
      <c r="C80" s="20" t="s">
        <v>12</v>
      </c>
      <c r="D80" s="38"/>
      <c r="E80" s="144"/>
      <c r="F80" s="38"/>
      <c r="G80" s="38"/>
      <c r="H80" s="38"/>
      <c r="I80" s="352">
        <f t="shared" si="8"/>
        <v>0</v>
      </c>
      <c r="J80" s="38"/>
      <c r="K80" s="144"/>
      <c r="L80" s="38"/>
      <c r="M80" s="38"/>
      <c r="N80" s="38"/>
      <c r="O80" s="38"/>
      <c r="P80" s="38">
        <f t="shared" si="9"/>
        <v>0</v>
      </c>
      <c r="Q80" s="38"/>
      <c r="R80" s="166">
        <f t="shared" si="10"/>
        <v>0</v>
      </c>
      <c r="S80" s="38"/>
      <c r="T80" s="38"/>
      <c r="U80" s="206">
        <f t="shared" si="11"/>
        <v>0</v>
      </c>
      <c r="V80" s="38"/>
      <c r="W80" s="38"/>
      <c r="X80" s="38"/>
      <c r="Y80" s="370">
        <f t="shared" si="12"/>
        <v>0</v>
      </c>
      <c r="Z80" s="160"/>
      <c r="AA80" s="447">
        <v>2.0400000000000001E-2</v>
      </c>
      <c r="AB80" s="38"/>
      <c r="AC80" s="168">
        <f t="shared" si="13"/>
        <v>2.0400000000000001E-2</v>
      </c>
      <c r="AD80" s="171">
        <f t="shared" si="14"/>
        <v>2.0400000000000001E-2</v>
      </c>
    </row>
    <row r="81" spans="1:30" x14ac:dyDescent="0.25">
      <c r="A81" s="15">
        <v>67</v>
      </c>
      <c r="B81" s="19" t="s">
        <v>67</v>
      </c>
      <c r="C81" s="20" t="s">
        <v>12</v>
      </c>
      <c r="D81" s="38"/>
      <c r="E81" s="144"/>
      <c r="F81" s="38"/>
      <c r="G81" s="38"/>
      <c r="H81" s="38"/>
      <c r="I81" s="352">
        <f t="shared" si="8"/>
        <v>0</v>
      </c>
      <c r="J81" s="38"/>
      <c r="K81" s="144"/>
      <c r="L81" s="38"/>
      <c r="M81" s="38"/>
      <c r="N81" s="38"/>
      <c r="O81" s="38"/>
      <c r="P81" s="38">
        <f t="shared" si="9"/>
        <v>0</v>
      </c>
      <c r="Q81" s="38"/>
      <c r="R81" s="166">
        <f t="shared" si="10"/>
        <v>0</v>
      </c>
      <c r="S81" s="38"/>
      <c r="T81" s="38"/>
      <c r="U81" s="206">
        <f t="shared" si="11"/>
        <v>0</v>
      </c>
      <c r="V81" s="38"/>
      <c r="W81" s="38"/>
      <c r="X81" s="38"/>
      <c r="Y81" s="370">
        <f t="shared" si="12"/>
        <v>0</v>
      </c>
      <c r="Z81" s="160"/>
      <c r="AA81" s="38"/>
      <c r="AB81" s="38"/>
      <c r="AC81" s="168">
        <f t="shared" si="13"/>
        <v>0</v>
      </c>
      <c r="AD81" s="171">
        <f t="shared" si="14"/>
        <v>0</v>
      </c>
    </row>
    <row r="82" spans="1:30" x14ac:dyDescent="0.25">
      <c r="A82" s="15">
        <v>68</v>
      </c>
      <c r="B82" s="19" t="s">
        <v>68</v>
      </c>
      <c r="C82" s="20" t="s">
        <v>12</v>
      </c>
      <c r="D82" s="38"/>
      <c r="E82" s="144"/>
      <c r="F82" s="38"/>
      <c r="G82" s="38"/>
      <c r="H82" s="38"/>
      <c r="I82" s="352">
        <f t="shared" si="8"/>
        <v>0</v>
      </c>
      <c r="J82" s="38"/>
      <c r="K82" s="144"/>
      <c r="L82" s="38"/>
      <c r="M82" s="38"/>
      <c r="N82" s="38"/>
      <c r="O82" s="38"/>
      <c r="P82" s="38">
        <f t="shared" si="9"/>
        <v>0</v>
      </c>
      <c r="Q82" s="38"/>
      <c r="R82" s="166">
        <f t="shared" si="10"/>
        <v>0</v>
      </c>
      <c r="S82" s="38"/>
      <c r="T82" s="38"/>
      <c r="U82" s="206">
        <f t="shared" si="11"/>
        <v>0</v>
      </c>
      <c r="V82" s="38"/>
      <c r="W82" s="38"/>
      <c r="X82" s="38"/>
      <c r="Y82" s="370">
        <f t="shared" si="12"/>
        <v>0</v>
      </c>
      <c r="Z82" s="160"/>
      <c r="AA82" s="38"/>
      <c r="AB82" s="38"/>
      <c r="AC82" s="168">
        <f t="shared" si="13"/>
        <v>0</v>
      </c>
      <c r="AD82" s="171">
        <f t="shared" si="14"/>
        <v>0</v>
      </c>
    </row>
    <row r="83" spans="1:30" x14ac:dyDescent="0.25">
      <c r="A83" s="15">
        <v>69</v>
      </c>
      <c r="B83" s="16" t="s">
        <v>69</v>
      </c>
      <c r="C83" s="17" t="s">
        <v>12</v>
      </c>
      <c r="D83" s="38"/>
      <c r="E83" s="144"/>
      <c r="F83" s="38"/>
      <c r="G83" s="38"/>
      <c r="H83" s="38"/>
      <c r="I83" s="352">
        <f t="shared" si="8"/>
        <v>0</v>
      </c>
      <c r="J83" s="38"/>
      <c r="K83" s="144"/>
      <c r="L83" s="38"/>
      <c r="M83" s="38"/>
      <c r="N83" s="38"/>
      <c r="O83" s="38"/>
      <c r="P83" s="38">
        <f t="shared" si="9"/>
        <v>0</v>
      </c>
      <c r="Q83" s="38"/>
      <c r="R83" s="166">
        <f t="shared" si="10"/>
        <v>0</v>
      </c>
      <c r="S83" s="38"/>
      <c r="T83" s="38"/>
      <c r="U83" s="206">
        <f t="shared" si="11"/>
        <v>0</v>
      </c>
      <c r="V83" s="38"/>
      <c r="W83" s="38"/>
      <c r="X83" s="38"/>
      <c r="Y83" s="370">
        <f t="shared" si="12"/>
        <v>0</v>
      </c>
      <c r="Z83" s="160"/>
      <c r="AA83" s="38"/>
      <c r="AB83" s="38"/>
      <c r="AC83" s="168">
        <f t="shared" si="13"/>
        <v>0</v>
      </c>
      <c r="AD83" s="171">
        <f t="shared" si="14"/>
        <v>0</v>
      </c>
    </row>
    <row r="84" spans="1:30" x14ac:dyDescent="0.25">
      <c r="A84" s="15">
        <v>70</v>
      </c>
      <c r="B84" s="16" t="s">
        <v>70</v>
      </c>
      <c r="C84" s="17" t="s">
        <v>12</v>
      </c>
      <c r="D84" s="38"/>
      <c r="E84" s="144"/>
      <c r="F84" s="38"/>
      <c r="G84" s="38"/>
      <c r="H84" s="38"/>
      <c r="I84" s="352">
        <f t="shared" si="8"/>
        <v>0</v>
      </c>
      <c r="J84" s="38"/>
      <c r="K84" s="144"/>
      <c r="L84" s="38"/>
      <c r="M84" s="38"/>
      <c r="N84" s="38"/>
      <c r="O84" s="38"/>
      <c r="P84" s="38">
        <f t="shared" si="9"/>
        <v>0</v>
      </c>
      <c r="Q84" s="38"/>
      <c r="R84" s="166">
        <f t="shared" si="10"/>
        <v>0</v>
      </c>
      <c r="S84" s="38"/>
      <c r="T84" s="38"/>
      <c r="U84" s="206">
        <f t="shared" si="11"/>
        <v>0</v>
      </c>
      <c r="V84" s="38"/>
      <c r="W84" s="167">
        <v>1.5299999999999999E-2</v>
      </c>
      <c r="X84" s="38"/>
      <c r="Y84" s="370">
        <f t="shared" si="12"/>
        <v>0</v>
      </c>
      <c r="Z84" s="160"/>
      <c r="AA84" s="38"/>
      <c r="AB84" s="38"/>
      <c r="AC84" s="168">
        <f t="shared" si="13"/>
        <v>0</v>
      </c>
      <c r="AD84" s="171">
        <f t="shared" si="14"/>
        <v>0</v>
      </c>
    </row>
    <row r="85" spans="1:30" x14ac:dyDescent="0.25">
      <c r="A85" s="15">
        <v>71</v>
      </c>
      <c r="B85" s="22" t="s">
        <v>103</v>
      </c>
      <c r="C85" s="17" t="s">
        <v>12</v>
      </c>
      <c r="D85" s="38"/>
      <c r="E85" s="144"/>
      <c r="F85" s="38"/>
      <c r="G85" s="38"/>
      <c r="H85" s="38"/>
      <c r="I85" s="352">
        <f t="shared" si="8"/>
        <v>0</v>
      </c>
      <c r="J85" s="38"/>
      <c r="K85" s="144"/>
      <c r="L85" s="38"/>
      <c r="M85" s="38"/>
      <c r="N85" s="38"/>
      <c r="O85" s="38"/>
      <c r="P85" s="38">
        <f t="shared" si="9"/>
        <v>0</v>
      </c>
      <c r="Q85" s="38"/>
      <c r="R85" s="166">
        <f t="shared" si="10"/>
        <v>0</v>
      </c>
      <c r="S85" s="38"/>
      <c r="T85" s="38"/>
      <c r="U85" s="206">
        <f t="shared" si="11"/>
        <v>0</v>
      </c>
      <c r="V85" s="38"/>
      <c r="W85" s="38"/>
      <c r="X85" s="38"/>
      <c r="Y85" s="370">
        <f t="shared" si="12"/>
        <v>0</v>
      </c>
      <c r="Z85" s="160"/>
      <c r="AA85" s="38"/>
      <c r="AB85" s="38"/>
      <c r="AC85" s="168">
        <f t="shared" si="13"/>
        <v>0</v>
      </c>
      <c r="AD85" s="171">
        <f t="shared" si="14"/>
        <v>0</v>
      </c>
    </row>
    <row r="86" spans="1:30" x14ac:dyDescent="0.25">
      <c r="A86" s="15">
        <v>72</v>
      </c>
      <c r="B86" s="22" t="s">
        <v>111</v>
      </c>
      <c r="C86" s="17" t="s">
        <v>12</v>
      </c>
      <c r="D86" s="38"/>
      <c r="E86" s="144"/>
      <c r="F86" s="38"/>
      <c r="G86" s="38"/>
      <c r="H86" s="38"/>
      <c r="I86" s="352">
        <f t="shared" si="8"/>
        <v>0</v>
      </c>
      <c r="J86" s="38"/>
      <c r="K86" s="144"/>
      <c r="L86" s="38"/>
      <c r="M86" s="38"/>
      <c r="N86" s="38"/>
      <c r="O86" s="38"/>
      <c r="P86" s="38">
        <f t="shared" si="9"/>
        <v>0</v>
      </c>
      <c r="Q86" s="38"/>
      <c r="R86" s="166">
        <f t="shared" si="10"/>
        <v>0</v>
      </c>
      <c r="S86" s="38"/>
      <c r="T86" s="38"/>
      <c r="U86" s="206">
        <f t="shared" si="11"/>
        <v>0</v>
      </c>
      <c r="V86" s="38"/>
      <c r="W86" s="38"/>
      <c r="X86" s="38"/>
      <c r="Y86" s="370">
        <f t="shared" si="12"/>
        <v>0</v>
      </c>
      <c r="Z86" s="160"/>
      <c r="AA86" s="38"/>
      <c r="AB86" s="38"/>
      <c r="AC86" s="168">
        <f t="shared" si="13"/>
        <v>0</v>
      </c>
      <c r="AD86" s="171">
        <f t="shared" si="14"/>
        <v>0</v>
      </c>
    </row>
    <row r="87" spans="1:30" x14ac:dyDescent="0.25">
      <c r="A87" s="15">
        <v>73</v>
      </c>
      <c r="B87" s="22" t="s">
        <v>112</v>
      </c>
      <c r="C87" s="17" t="s">
        <v>12</v>
      </c>
      <c r="D87" s="38"/>
      <c r="E87" s="144"/>
      <c r="F87" s="38"/>
      <c r="G87" s="38"/>
      <c r="H87" s="38"/>
      <c r="I87" s="352">
        <f t="shared" si="8"/>
        <v>0</v>
      </c>
      <c r="J87" s="38"/>
      <c r="K87" s="144"/>
      <c r="L87" s="38"/>
      <c r="M87" s="38"/>
      <c r="N87" s="38"/>
      <c r="O87" s="38"/>
      <c r="P87" s="38">
        <f t="shared" si="9"/>
        <v>0</v>
      </c>
      <c r="Q87" s="38"/>
      <c r="R87" s="166">
        <f t="shared" si="10"/>
        <v>0</v>
      </c>
      <c r="S87" s="38"/>
      <c r="T87" s="38"/>
      <c r="U87" s="206">
        <f t="shared" si="11"/>
        <v>0</v>
      </c>
      <c r="V87" s="38"/>
      <c r="W87" s="38"/>
      <c r="X87" s="38"/>
      <c r="Y87" s="370">
        <f t="shared" si="12"/>
        <v>0</v>
      </c>
      <c r="Z87" s="160"/>
      <c r="AA87" s="38"/>
      <c r="AB87" s="38"/>
      <c r="AC87" s="168">
        <f t="shared" si="13"/>
        <v>0</v>
      </c>
      <c r="AD87" s="171">
        <f t="shared" si="14"/>
        <v>0</v>
      </c>
    </row>
    <row r="88" spans="1:30" x14ac:dyDescent="0.25">
      <c r="A88" s="15">
        <v>74</v>
      </c>
      <c r="B88" s="22" t="s">
        <v>199</v>
      </c>
      <c r="C88" s="23" t="s">
        <v>12</v>
      </c>
      <c r="D88" s="38"/>
      <c r="E88" s="144"/>
      <c r="F88" s="38"/>
      <c r="G88" s="38"/>
      <c r="H88" s="38"/>
      <c r="I88" s="352">
        <f t="shared" si="8"/>
        <v>0</v>
      </c>
      <c r="J88" s="38"/>
      <c r="K88" s="144"/>
      <c r="L88" s="38"/>
      <c r="M88" s="38"/>
      <c r="N88" s="38"/>
      <c r="O88" s="38"/>
      <c r="P88" s="38">
        <f t="shared" si="9"/>
        <v>0</v>
      </c>
      <c r="Q88" s="38"/>
      <c r="R88" s="166">
        <f t="shared" si="10"/>
        <v>0</v>
      </c>
      <c r="S88" s="38"/>
      <c r="T88" s="38"/>
      <c r="U88" s="206">
        <f t="shared" si="11"/>
        <v>0</v>
      </c>
      <c r="V88" s="38"/>
      <c r="W88" s="38"/>
      <c r="X88" s="38"/>
      <c r="Y88" s="370">
        <f t="shared" si="12"/>
        <v>0</v>
      </c>
      <c r="Z88" s="160"/>
      <c r="AA88" s="38"/>
      <c r="AB88" s="38"/>
      <c r="AC88" s="168">
        <f t="shared" si="13"/>
        <v>0</v>
      </c>
      <c r="AD88" s="171">
        <f t="shared" si="14"/>
        <v>0</v>
      </c>
    </row>
    <row r="89" spans="1:30" x14ac:dyDescent="0.25">
      <c r="A89" s="15">
        <v>75</v>
      </c>
      <c r="B89" s="22" t="s">
        <v>200</v>
      </c>
      <c r="C89" s="23" t="s">
        <v>12</v>
      </c>
      <c r="D89" s="38"/>
      <c r="E89" s="144"/>
      <c r="F89" s="38"/>
      <c r="G89" s="38"/>
      <c r="H89" s="38"/>
      <c r="I89" s="352">
        <f t="shared" si="8"/>
        <v>0</v>
      </c>
      <c r="J89" s="38"/>
      <c r="K89" s="144"/>
      <c r="L89" s="38"/>
      <c r="M89" s="38"/>
      <c r="N89" s="38"/>
      <c r="O89" s="38"/>
      <c r="P89" s="38">
        <f t="shared" si="9"/>
        <v>0</v>
      </c>
      <c r="Q89" s="38"/>
      <c r="R89" s="166">
        <f t="shared" si="10"/>
        <v>0</v>
      </c>
      <c r="S89" s="38"/>
      <c r="T89" s="38"/>
      <c r="U89" s="206">
        <f t="shared" si="11"/>
        <v>0</v>
      </c>
      <c r="V89" s="38"/>
      <c r="W89" s="38"/>
      <c r="X89" s="38"/>
      <c r="Y89" s="370">
        <f t="shared" si="12"/>
        <v>0</v>
      </c>
      <c r="Z89" s="160"/>
      <c r="AA89" s="38"/>
      <c r="AB89" s="38"/>
      <c r="AC89" s="168">
        <f t="shared" si="13"/>
        <v>0</v>
      </c>
      <c r="AD89" s="171">
        <f t="shared" si="14"/>
        <v>0</v>
      </c>
    </row>
    <row r="90" spans="1:30" x14ac:dyDescent="0.25">
      <c r="A90" s="15"/>
      <c r="B90" s="270" t="s">
        <v>206</v>
      </c>
      <c r="C90" s="20"/>
      <c r="D90" s="35"/>
      <c r="E90" s="18"/>
      <c r="F90" s="35"/>
      <c r="G90" s="35"/>
      <c r="H90" s="35"/>
      <c r="I90" s="352">
        <f t="shared" si="8"/>
        <v>0</v>
      </c>
      <c r="J90" s="35"/>
      <c r="K90" s="18"/>
      <c r="L90" s="35"/>
      <c r="M90" s="35"/>
      <c r="N90" s="38"/>
      <c r="O90" s="35"/>
      <c r="P90" s="38">
        <f t="shared" si="9"/>
        <v>0</v>
      </c>
      <c r="Q90" s="38"/>
      <c r="R90" s="166">
        <f t="shared" si="10"/>
        <v>0</v>
      </c>
      <c r="S90" s="38"/>
      <c r="T90" s="35"/>
      <c r="U90" s="206">
        <f t="shared" si="11"/>
        <v>0</v>
      </c>
      <c r="V90" s="38"/>
      <c r="W90" s="38"/>
      <c r="X90" s="38"/>
      <c r="Y90" s="370">
        <f t="shared" si="12"/>
        <v>0</v>
      </c>
      <c r="Z90" s="160"/>
      <c r="AA90" s="38"/>
      <c r="AB90" s="35"/>
      <c r="AC90" s="168">
        <f t="shared" si="13"/>
        <v>0</v>
      </c>
      <c r="AD90" s="171">
        <f t="shared" si="14"/>
        <v>0</v>
      </c>
    </row>
    <row r="91" spans="1:30" x14ac:dyDescent="0.25">
      <c r="A91" s="15">
        <v>76</v>
      </c>
      <c r="B91" s="51" t="s">
        <v>208</v>
      </c>
      <c r="C91" s="20" t="s">
        <v>45</v>
      </c>
      <c r="D91" s="35"/>
      <c r="E91" s="18"/>
      <c r="F91" s="37"/>
      <c r="G91" s="35"/>
      <c r="H91" s="35"/>
      <c r="I91" s="352">
        <f t="shared" si="8"/>
        <v>0</v>
      </c>
      <c r="J91" s="35"/>
      <c r="K91" s="18"/>
      <c r="L91" s="37"/>
      <c r="M91" s="35"/>
      <c r="N91" s="38"/>
      <c r="O91" s="35"/>
      <c r="P91" s="38">
        <f t="shared" si="9"/>
        <v>0</v>
      </c>
      <c r="Q91" s="38"/>
      <c r="R91" s="166">
        <f t="shared" si="10"/>
        <v>0</v>
      </c>
      <c r="S91" s="38"/>
      <c r="T91" s="35"/>
      <c r="U91" s="206">
        <f t="shared" si="11"/>
        <v>0</v>
      </c>
      <c r="V91" s="38"/>
      <c r="W91" s="38"/>
      <c r="X91" s="38"/>
      <c r="Y91" s="370">
        <f t="shared" si="12"/>
        <v>0</v>
      </c>
      <c r="Z91" s="160"/>
      <c r="AA91" s="38"/>
      <c r="AB91" s="35"/>
      <c r="AC91" s="168">
        <f t="shared" si="13"/>
        <v>0</v>
      </c>
      <c r="AD91" s="171">
        <f t="shared" si="14"/>
        <v>0</v>
      </c>
    </row>
    <row r="92" spans="1:30" x14ac:dyDescent="0.25">
      <c r="A92" s="15">
        <v>77</v>
      </c>
      <c r="B92" s="19" t="s">
        <v>2</v>
      </c>
      <c r="C92" s="20" t="s">
        <v>45</v>
      </c>
      <c r="D92" s="35"/>
      <c r="E92" s="18"/>
      <c r="F92" s="37"/>
      <c r="G92" s="35"/>
      <c r="H92" s="35"/>
      <c r="I92" s="352">
        <f t="shared" si="8"/>
        <v>0</v>
      </c>
      <c r="J92" s="35"/>
      <c r="K92" s="18"/>
      <c r="L92" s="37"/>
      <c r="M92" s="35"/>
      <c r="N92" s="38"/>
      <c r="O92" s="35"/>
      <c r="P92" s="38">
        <f t="shared" si="9"/>
        <v>0</v>
      </c>
      <c r="Q92" s="38"/>
      <c r="R92" s="166">
        <f t="shared" si="10"/>
        <v>0</v>
      </c>
      <c r="S92" s="38"/>
      <c r="T92" s="35"/>
      <c r="U92" s="206">
        <f t="shared" si="11"/>
        <v>0</v>
      </c>
      <c r="V92" s="38"/>
      <c r="W92" s="38"/>
      <c r="X92" s="38"/>
      <c r="Y92" s="370">
        <f t="shared" si="12"/>
        <v>0</v>
      </c>
      <c r="Z92" s="160"/>
      <c r="AA92" s="38"/>
      <c r="AB92" s="35"/>
      <c r="AC92" s="168">
        <f t="shared" si="13"/>
        <v>0</v>
      </c>
      <c r="AD92" s="171">
        <f t="shared" si="14"/>
        <v>0</v>
      </c>
    </row>
    <row r="93" spans="1:30" x14ac:dyDescent="0.25">
      <c r="A93" s="26"/>
      <c r="B93" s="270" t="s">
        <v>201</v>
      </c>
      <c r="C93" s="17"/>
      <c r="D93" s="35"/>
      <c r="E93" s="18"/>
      <c r="F93" s="35"/>
      <c r="G93" s="35"/>
      <c r="H93" s="35"/>
      <c r="I93" s="352">
        <f t="shared" si="8"/>
        <v>0</v>
      </c>
      <c r="J93" s="35"/>
      <c r="K93" s="18"/>
      <c r="L93" s="35"/>
      <c r="M93" s="35"/>
      <c r="N93" s="38"/>
      <c r="O93" s="35"/>
      <c r="P93" s="38">
        <f t="shared" si="9"/>
        <v>0</v>
      </c>
      <c r="Q93" s="38"/>
      <c r="R93" s="166">
        <f t="shared" si="10"/>
        <v>0</v>
      </c>
      <c r="S93" s="38"/>
      <c r="T93" s="35"/>
      <c r="U93" s="206">
        <f t="shared" si="11"/>
        <v>0</v>
      </c>
      <c r="V93" s="38"/>
      <c r="W93" s="38"/>
      <c r="X93" s="38"/>
      <c r="Y93" s="370">
        <f t="shared" si="12"/>
        <v>0</v>
      </c>
      <c r="Z93" s="160"/>
      <c r="AA93" s="38"/>
      <c r="AB93" s="38"/>
      <c r="AC93" s="168">
        <f t="shared" si="13"/>
        <v>0</v>
      </c>
      <c r="AD93" s="171">
        <f t="shared" si="14"/>
        <v>0</v>
      </c>
    </row>
    <row r="94" spans="1:30" x14ac:dyDescent="0.25">
      <c r="A94" s="27">
        <v>78</v>
      </c>
      <c r="B94" s="19" t="s">
        <v>0</v>
      </c>
      <c r="C94" s="17" t="s">
        <v>82</v>
      </c>
      <c r="D94" s="35"/>
      <c r="E94" s="18"/>
      <c r="F94" s="35"/>
      <c r="G94" s="35"/>
      <c r="H94" s="35"/>
      <c r="I94" s="352">
        <f t="shared" si="8"/>
        <v>0</v>
      </c>
      <c r="J94" s="35"/>
      <c r="K94" s="18"/>
      <c r="L94" s="35"/>
      <c r="M94" s="35"/>
      <c r="N94" s="38"/>
      <c r="O94" s="35"/>
      <c r="P94" s="38">
        <f t="shared" si="9"/>
        <v>0</v>
      </c>
      <c r="Q94" s="38"/>
      <c r="R94" s="166">
        <f t="shared" si="10"/>
        <v>0</v>
      </c>
      <c r="S94" s="38"/>
      <c r="T94" s="35"/>
      <c r="U94" s="206">
        <f t="shared" si="11"/>
        <v>0</v>
      </c>
      <c r="V94" s="38"/>
      <c r="W94" s="38"/>
      <c r="X94" s="38"/>
      <c r="Y94" s="370">
        <f t="shared" si="12"/>
        <v>0</v>
      </c>
      <c r="Z94" s="160"/>
      <c r="AA94" s="38"/>
      <c r="AB94" s="38"/>
      <c r="AC94" s="168">
        <f t="shared" si="13"/>
        <v>0</v>
      </c>
      <c r="AD94" s="171">
        <f t="shared" si="14"/>
        <v>0</v>
      </c>
    </row>
    <row r="95" spans="1:30" x14ac:dyDescent="0.25">
      <c r="A95" s="15">
        <v>79</v>
      </c>
      <c r="B95" s="19" t="s">
        <v>171</v>
      </c>
      <c r="C95" s="17" t="s">
        <v>12</v>
      </c>
      <c r="D95" s="35"/>
      <c r="E95" s="18"/>
      <c r="F95" s="35"/>
      <c r="G95" s="35"/>
      <c r="H95" s="35"/>
      <c r="I95" s="352">
        <f t="shared" si="8"/>
        <v>0</v>
      </c>
      <c r="J95" s="35"/>
      <c r="K95" s="18"/>
      <c r="L95" s="35"/>
      <c r="M95" s="35"/>
      <c r="N95" s="38"/>
      <c r="O95" s="38"/>
      <c r="P95" s="38">
        <f t="shared" si="9"/>
        <v>0</v>
      </c>
      <c r="Q95" s="38"/>
      <c r="R95" s="166">
        <f t="shared" si="10"/>
        <v>0</v>
      </c>
      <c r="S95" s="38"/>
      <c r="T95" s="35"/>
      <c r="U95" s="206">
        <f t="shared" si="11"/>
        <v>0</v>
      </c>
      <c r="V95" s="38"/>
      <c r="W95" s="38"/>
      <c r="X95" s="38"/>
      <c r="Y95" s="370">
        <f t="shared" si="12"/>
        <v>0</v>
      </c>
      <c r="Z95" s="160"/>
      <c r="AA95" s="38"/>
      <c r="AB95" s="35"/>
      <c r="AC95" s="168">
        <f t="shared" si="13"/>
        <v>0</v>
      </c>
      <c r="AD95" s="171">
        <f t="shared" si="14"/>
        <v>0</v>
      </c>
    </row>
    <row r="96" spans="1:30" x14ac:dyDescent="0.25">
      <c r="A96" s="27">
        <v>80</v>
      </c>
      <c r="B96" s="16" t="s">
        <v>81</v>
      </c>
      <c r="C96" s="17" t="s">
        <v>12</v>
      </c>
      <c r="D96" s="35"/>
      <c r="E96" s="18"/>
      <c r="F96" s="35"/>
      <c r="G96" s="35"/>
      <c r="H96" s="35"/>
      <c r="I96" s="352">
        <f t="shared" si="8"/>
        <v>0</v>
      </c>
      <c r="J96" s="35"/>
      <c r="K96" s="18"/>
      <c r="L96" s="35"/>
      <c r="M96" s="35"/>
      <c r="N96" s="38"/>
      <c r="O96" s="35"/>
      <c r="P96" s="38">
        <f t="shared" si="9"/>
        <v>0</v>
      </c>
      <c r="Q96" s="38"/>
      <c r="R96" s="166">
        <f t="shared" si="10"/>
        <v>0</v>
      </c>
      <c r="S96" s="38"/>
      <c r="T96" s="35"/>
      <c r="U96" s="206">
        <f t="shared" si="11"/>
        <v>0</v>
      </c>
      <c r="V96" s="38"/>
      <c r="W96" s="38"/>
      <c r="X96" s="38"/>
      <c r="Y96" s="370">
        <f t="shared" si="12"/>
        <v>0</v>
      </c>
      <c r="Z96" s="160"/>
      <c r="AA96" s="38"/>
      <c r="AB96" s="35"/>
      <c r="AC96" s="168">
        <f t="shared" si="13"/>
        <v>0</v>
      </c>
      <c r="AD96" s="171">
        <f t="shared" si="14"/>
        <v>0</v>
      </c>
    </row>
    <row r="97" spans="1:30" x14ac:dyDescent="0.25">
      <c r="A97" s="15">
        <v>81</v>
      </c>
      <c r="B97" s="28" t="s">
        <v>3</v>
      </c>
      <c r="C97" s="29" t="s">
        <v>12</v>
      </c>
      <c r="D97" s="35"/>
      <c r="E97" s="18"/>
      <c r="F97" s="35"/>
      <c r="G97" s="35"/>
      <c r="H97" s="35"/>
      <c r="I97" s="352">
        <f t="shared" si="8"/>
        <v>0</v>
      </c>
      <c r="J97" s="35"/>
      <c r="K97" s="18"/>
      <c r="L97" s="35"/>
      <c r="M97" s="35"/>
      <c r="N97" s="38"/>
      <c r="O97" s="35"/>
      <c r="P97" s="38">
        <f t="shared" si="9"/>
        <v>0</v>
      </c>
      <c r="Q97" s="38"/>
      <c r="R97" s="166">
        <f t="shared" si="10"/>
        <v>0</v>
      </c>
      <c r="S97" s="38"/>
      <c r="T97" s="35"/>
      <c r="U97" s="206">
        <f t="shared" si="11"/>
        <v>0</v>
      </c>
      <c r="V97" s="38"/>
      <c r="W97" s="38"/>
      <c r="X97" s="38"/>
      <c r="Y97" s="370">
        <f t="shared" si="12"/>
        <v>0</v>
      </c>
      <c r="Z97" s="160"/>
      <c r="AA97" s="38"/>
      <c r="AB97" s="35"/>
      <c r="AC97" s="168">
        <f t="shared" si="13"/>
        <v>0</v>
      </c>
      <c r="AD97" s="171">
        <f t="shared" si="14"/>
        <v>0</v>
      </c>
    </row>
    <row r="98" spans="1:30" x14ac:dyDescent="0.25">
      <c r="A98" s="27">
        <v>82</v>
      </c>
      <c r="B98" s="28" t="s">
        <v>203</v>
      </c>
      <c r="C98" s="29" t="s">
        <v>12</v>
      </c>
      <c r="D98" s="35"/>
      <c r="E98" s="18"/>
      <c r="F98" s="35"/>
      <c r="G98" s="35"/>
      <c r="H98" s="35"/>
      <c r="I98" s="352">
        <f t="shared" si="8"/>
        <v>0</v>
      </c>
      <c r="J98" s="35"/>
      <c r="K98" s="18"/>
      <c r="L98" s="35"/>
      <c r="M98" s="35"/>
      <c r="N98" s="38"/>
      <c r="O98" s="35"/>
      <c r="P98" s="38">
        <f t="shared" si="9"/>
        <v>0</v>
      </c>
      <c r="Q98" s="38"/>
      <c r="R98" s="166">
        <f t="shared" si="10"/>
        <v>0</v>
      </c>
      <c r="S98" s="38"/>
      <c r="T98" s="35"/>
      <c r="U98" s="206">
        <f t="shared" si="11"/>
        <v>0</v>
      </c>
      <c r="V98" s="38"/>
      <c r="W98" s="38"/>
      <c r="X98" s="38"/>
      <c r="Y98" s="370">
        <f t="shared" si="12"/>
        <v>0</v>
      </c>
      <c r="Z98" s="160"/>
      <c r="AA98" s="38"/>
      <c r="AB98" s="35"/>
      <c r="AC98" s="168">
        <f t="shared" si="13"/>
        <v>0</v>
      </c>
      <c r="AD98" s="171">
        <f t="shared" si="14"/>
        <v>0</v>
      </c>
    </row>
    <row r="99" spans="1:30" x14ac:dyDescent="0.25">
      <c r="A99" s="15">
        <v>83</v>
      </c>
      <c r="B99" s="28" t="s">
        <v>204</v>
      </c>
      <c r="C99" s="29" t="s">
        <v>12</v>
      </c>
      <c r="D99" s="35"/>
      <c r="E99" s="18"/>
      <c r="F99" s="35"/>
      <c r="G99" s="35"/>
      <c r="H99" s="35"/>
      <c r="I99" s="352">
        <f t="shared" si="8"/>
        <v>0</v>
      </c>
      <c r="J99" s="35"/>
      <c r="K99" s="18"/>
      <c r="L99" s="35"/>
      <c r="M99" s="35"/>
      <c r="N99" s="38"/>
      <c r="O99" s="35"/>
      <c r="P99" s="38">
        <f t="shared" si="9"/>
        <v>0</v>
      </c>
      <c r="Q99" s="38"/>
      <c r="R99" s="166">
        <f t="shared" si="10"/>
        <v>0</v>
      </c>
      <c r="S99" s="38"/>
      <c r="T99" s="35"/>
      <c r="U99" s="206">
        <f t="shared" si="11"/>
        <v>0</v>
      </c>
      <c r="V99" s="38"/>
      <c r="W99" s="38"/>
      <c r="X99" s="38"/>
      <c r="Y99" s="370">
        <f t="shared" si="12"/>
        <v>0</v>
      </c>
      <c r="Z99" s="160"/>
      <c r="AA99" s="38"/>
      <c r="AB99" s="35"/>
      <c r="AC99" s="168">
        <f t="shared" si="13"/>
        <v>0</v>
      </c>
      <c r="AD99" s="171">
        <f t="shared" si="14"/>
        <v>0</v>
      </c>
    </row>
    <row r="100" spans="1:30" x14ac:dyDescent="0.25">
      <c r="A100" s="27">
        <v>84</v>
      </c>
      <c r="B100" s="28" t="s">
        <v>180</v>
      </c>
      <c r="C100" s="29" t="s">
        <v>12</v>
      </c>
      <c r="D100" s="35"/>
      <c r="E100" s="18"/>
      <c r="F100" s="35"/>
      <c r="G100" s="35"/>
      <c r="H100" s="35"/>
      <c r="I100" s="352">
        <f t="shared" si="8"/>
        <v>0</v>
      </c>
      <c r="J100" s="35"/>
      <c r="K100" s="18"/>
      <c r="L100" s="35"/>
      <c r="M100" s="35"/>
      <c r="N100" s="38"/>
      <c r="O100" s="35"/>
      <c r="P100" s="38">
        <f t="shared" si="9"/>
        <v>0</v>
      </c>
      <c r="Q100" s="38"/>
      <c r="R100" s="166">
        <f t="shared" si="10"/>
        <v>0</v>
      </c>
      <c r="S100" s="38"/>
      <c r="T100" s="35"/>
      <c r="U100" s="206">
        <f t="shared" si="11"/>
        <v>0</v>
      </c>
      <c r="V100" s="38"/>
      <c r="W100" s="38"/>
      <c r="X100" s="38"/>
      <c r="Y100" s="370">
        <f t="shared" si="12"/>
        <v>0</v>
      </c>
      <c r="Z100" s="160"/>
      <c r="AA100" s="38"/>
      <c r="AB100" s="35"/>
      <c r="AC100" s="168">
        <f t="shared" si="13"/>
        <v>0</v>
      </c>
      <c r="AD100" s="171">
        <f t="shared" si="14"/>
        <v>0</v>
      </c>
    </row>
    <row r="101" spans="1:30" x14ac:dyDescent="0.25">
      <c r="A101" s="15">
        <v>85</v>
      </c>
      <c r="B101" s="28" t="s">
        <v>218</v>
      </c>
      <c r="C101" s="29" t="s">
        <v>12</v>
      </c>
      <c r="D101" s="35"/>
      <c r="E101" s="18"/>
      <c r="F101" s="35"/>
      <c r="G101" s="35"/>
      <c r="H101" s="35"/>
      <c r="I101" s="352">
        <f t="shared" si="8"/>
        <v>0</v>
      </c>
      <c r="J101" s="35"/>
      <c r="K101" s="18"/>
      <c r="L101" s="35"/>
      <c r="M101" s="35"/>
      <c r="N101" s="38"/>
      <c r="O101" s="35"/>
      <c r="P101" s="38">
        <f t="shared" si="9"/>
        <v>0</v>
      </c>
      <c r="Q101" s="38"/>
      <c r="R101" s="166">
        <f t="shared" si="10"/>
        <v>0</v>
      </c>
      <c r="S101" s="38"/>
      <c r="T101" s="35"/>
      <c r="U101" s="206">
        <f t="shared" si="11"/>
        <v>0</v>
      </c>
      <c r="V101" s="38"/>
      <c r="W101" s="38"/>
      <c r="X101" s="38"/>
      <c r="Y101" s="370">
        <f t="shared" si="12"/>
        <v>0</v>
      </c>
      <c r="Z101" s="160"/>
      <c r="AA101" s="38"/>
      <c r="AB101" s="35"/>
      <c r="AC101" s="168">
        <f t="shared" si="13"/>
        <v>0</v>
      </c>
      <c r="AD101" s="171">
        <f t="shared" si="14"/>
        <v>0</v>
      </c>
    </row>
    <row r="102" spans="1:30" x14ac:dyDescent="0.25">
      <c r="A102" s="27">
        <v>86</v>
      </c>
      <c r="B102" s="19" t="s">
        <v>205</v>
      </c>
      <c r="C102" s="39" t="s">
        <v>82</v>
      </c>
      <c r="D102" s="35"/>
      <c r="E102" s="18"/>
      <c r="F102" s="35"/>
      <c r="G102" s="35"/>
      <c r="H102" s="35"/>
      <c r="I102" s="352">
        <f t="shared" si="8"/>
        <v>0</v>
      </c>
      <c r="J102" s="35"/>
      <c r="K102" s="18"/>
      <c r="L102" s="35"/>
      <c r="M102" s="35"/>
      <c r="N102" s="38"/>
      <c r="O102" s="35"/>
      <c r="P102" s="38">
        <f t="shared" si="9"/>
        <v>0</v>
      </c>
      <c r="Q102" s="38"/>
      <c r="R102" s="166">
        <f t="shared" si="10"/>
        <v>0</v>
      </c>
      <c r="S102" s="38"/>
      <c r="T102" s="35"/>
      <c r="U102" s="206">
        <f t="shared" si="11"/>
        <v>0</v>
      </c>
      <c r="V102" s="38"/>
      <c r="W102" s="38"/>
      <c r="X102" s="38"/>
      <c r="Y102" s="370">
        <f t="shared" si="12"/>
        <v>0</v>
      </c>
      <c r="Z102" s="160"/>
      <c r="AA102" s="38"/>
      <c r="AB102" s="35"/>
      <c r="AC102" s="168">
        <f t="shared" si="13"/>
        <v>0</v>
      </c>
      <c r="AD102" s="171">
        <f t="shared" si="14"/>
        <v>0</v>
      </c>
    </row>
    <row r="103" spans="1:30" x14ac:dyDescent="0.25">
      <c r="A103" s="34"/>
      <c r="B103" s="271" t="s">
        <v>83</v>
      </c>
      <c r="C103" s="40"/>
      <c r="D103" s="32"/>
      <c r="E103" s="13"/>
      <c r="F103" s="33"/>
      <c r="G103" s="33"/>
      <c r="H103" s="33"/>
      <c r="I103" s="352">
        <f t="shared" ref="I103:I134" si="15">(D103+E103+F103+G103+H103)*$I$5</f>
        <v>0</v>
      </c>
      <c r="J103" s="32"/>
      <c r="K103" s="13"/>
      <c r="L103" s="33"/>
      <c r="M103" s="33"/>
      <c r="N103" s="147"/>
      <c r="O103" s="33"/>
      <c r="P103" s="38">
        <f t="shared" si="9"/>
        <v>0</v>
      </c>
      <c r="Q103" s="38"/>
      <c r="R103" s="166">
        <f t="shared" si="10"/>
        <v>0</v>
      </c>
      <c r="S103" s="147"/>
      <c r="T103" s="33"/>
      <c r="U103" s="206">
        <f t="shared" si="11"/>
        <v>0</v>
      </c>
      <c r="V103" s="147"/>
      <c r="W103" s="147"/>
      <c r="X103" s="147"/>
      <c r="Y103" s="370">
        <f t="shared" si="12"/>
        <v>0</v>
      </c>
      <c r="Z103" s="190"/>
      <c r="AA103" s="38"/>
      <c r="AB103" s="33"/>
      <c r="AC103" s="168">
        <f t="shared" si="13"/>
        <v>0</v>
      </c>
      <c r="AD103" s="171">
        <f t="shared" si="14"/>
        <v>0</v>
      </c>
    </row>
    <row r="104" spans="1:30" x14ac:dyDescent="0.25">
      <c r="A104" s="15">
        <v>87</v>
      </c>
      <c r="B104" s="16" t="s">
        <v>84</v>
      </c>
      <c r="C104" s="29" t="s">
        <v>12</v>
      </c>
      <c r="D104" s="35"/>
      <c r="E104" s="18"/>
      <c r="F104" s="35"/>
      <c r="G104" s="35"/>
      <c r="H104" s="35"/>
      <c r="I104" s="352">
        <f t="shared" si="15"/>
        <v>0</v>
      </c>
      <c r="J104" s="35"/>
      <c r="K104" s="18"/>
      <c r="L104" s="35"/>
      <c r="M104" s="35"/>
      <c r="N104" s="38"/>
      <c r="O104" s="35"/>
      <c r="P104" s="38">
        <f t="shared" si="9"/>
        <v>0</v>
      </c>
      <c r="Q104" s="38"/>
      <c r="R104" s="166">
        <f t="shared" si="10"/>
        <v>0</v>
      </c>
      <c r="S104" s="38"/>
      <c r="T104" s="35"/>
      <c r="U104" s="206">
        <f t="shared" si="11"/>
        <v>0</v>
      </c>
      <c r="V104" s="38"/>
      <c r="W104" s="38"/>
      <c r="X104" s="38"/>
      <c r="Y104" s="370">
        <f t="shared" si="12"/>
        <v>0</v>
      </c>
      <c r="Z104" s="160"/>
      <c r="AA104" s="38"/>
      <c r="AB104" s="35"/>
      <c r="AC104" s="168">
        <f t="shared" si="13"/>
        <v>0</v>
      </c>
      <c r="AD104" s="171">
        <f t="shared" si="14"/>
        <v>0</v>
      </c>
    </row>
    <row r="105" spans="1:30" x14ac:dyDescent="0.25">
      <c r="A105" s="34"/>
      <c r="B105" s="274">
        <v>4.8000000000000001E-2</v>
      </c>
      <c r="C105" s="39" t="s">
        <v>82</v>
      </c>
      <c r="D105" s="46"/>
      <c r="E105" s="46"/>
      <c r="F105" s="46"/>
      <c r="G105" s="46"/>
      <c r="H105" s="46"/>
      <c r="I105" s="352">
        <f t="shared" si="15"/>
        <v>0</v>
      </c>
      <c r="J105" s="46"/>
      <c r="K105" s="46"/>
      <c r="L105" s="46"/>
      <c r="M105" s="46"/>
      <c r="N105" s="149"/>
      <c r="O105" s="46"/>
      <c r="P105" s="38">
        <f t="shared" si="9"/>
        <v>0</v>
      </c>
      <c r="Q105" s="38"/>
      <c r="R105" s="166">
        <f t="shared" si="10"/>
        <v>0</v>
      </c>
      <c r="S105" s="150"/>
      <c r="T105" s="46"/>
      <c r="U105" s="206">
        <f t="shared" si="11"/>
        <v>0</v>
      </c>
      <c r="V105" s="150"/>
      <c r="W105" s="150"/>
      <c r="X105" s="150"/>
      <c r="Y105" s="370">
        <f t="shared" si="12"/>
        <v>0</v>
      </c>
      <c r="Z105" s="191"/>
      <c r="AA105" s="38"/>
      <c r="AB105" s="58"/>
      <c r="AC105" s="168">
        <f t="shared" si="13"/>
        <v>0</v>
      </c>
      <c r="AD105" s="171">
        <f t="shared" si="14"/>
        <v>0</v>
      </c>
    </row>
    <row r="106" spans="1:30" x14ac:dyDescent="0.25">
      <c r="A106" s="45"/>
      <c r="B106" s="272" t="s">
        <v>209</v>
      </c>
      <c r="C106" s="35"/>
      <c r="D106" s="35"/>
      <c r="E106" s="35"/>
      <c r="F106" s="35"/>
      <c r="G106" s="35"/>
      <c r="H106" s="49"/>
      <c r="I106" s="352">
        <f t="shared" si="15"/>
        <v>0</v>
      </c>
      <c r="J106" s="35"/>
      <c r="K106" s="35"/>
      <c r="L106" s="35"/>
      <c r="M106" s="35"/>
      <c r="N106" s="38"/>
      <c r="O106" s="49"/>
      <c r="P106" s="38">
        <f t="shared" si="9"/>
        <v>0</v>
      </c>
      <c r="Q106" s="38"/>
      <c r="R106" s="166">
        <f t="shared" si="10"/>
        <v>0</v>
      </c>
      <c r="S106" s="148"/>
      <c r="T106" s="35"/>
      <c r="U106" s="206">
        <f t="shared" si="11"/>
        <v>0</v>
      </c>
      <c r="V106" s="148"/>
      <c r="W106" s="148"/>
      <c r="X106" s="148"/>
      <c r="Y106" s="370">
        <f t="shared" si="12"/>
        <v>0</v>
      </c>
      <c r="Z106" s="148"/>
      <c r="AA106" s="38"/>
      <c r="AB106" s="53"/>
      <c r="AC106" s="168">
        <f t="shared" si="13"/>
        <v>0</v>
      </c>
      <c r="AD106" s="171">
        <f t="shared" si="14"/>
        <v>0</v>
      </c>
    </row>
    <row r="107" spans="1:30" x14ac:dyDescent="0.25">
      <c r="A107" s="15">
        <v>88</v>
      </c>
      <c r="B107" s="19" t="s">
        <v>71</v>
      </c>
      <c r="C107" s="20" t="s">
        <v>12</v>
      </c>
      <c r="D107" s="35"/>
      <c r="E107" s="18"/>
      <c r="F107" s="35"/>
      <c r="G107" s="35"/>
      <c r="H107" s="35"/>
      <c r="I107" s="352">
        <f t="shared" si="15"/>
        <v>0</v>
      </c>
      <c r="J107" s="35"/>
      <c r="K107" s="18"/>
      <c r="L107" s="35"/>
      <c r="M107" s="35"/>
      <c r="N107" s="38"/>
      <c r="O107" s="35"/>
      <c r="P107" s="38">
        <f t="shared" si="9"/>
        <v>0</v>
      </c>
      <c r="Q107" s="38"/>
      <c r="R107" s="166">
        <f t="shared" si="10"/>
        <v>0</v>
      </c>
      <c r="S107" s="38"/>
      <c r="T107" s="35"/>
      <c r="U107" s="206">
        <f t="shared" si="11"/>
        <v>0</v>
      </c>
      <c r="V107" s="38"/>
      <c r="W107" s="38"/>
      <c r="X107" s="38"/>
      <c r="Y107" s="370">
        <f t="shared" si="12"/>
        <v>0</v>
      </c>
      <c r="Z107" s="38"/>
      <c r="AA107" s="38"/>
      <c r="AB107" s="35"/>
      <c r="AC107" s="168">
        <f t="shared" si="13"/>
        <v>0</v>
      </c>
      <c r="AD107" s="171">
        <f t="shared" si="14"/>
        <v>0</v>
      </c>
    </row>
    <row r="108" spans="1:30" x14ac:dyDescent="0.25">
      <c r="A108" s="15">
        <v>89</v>
      </c>
      <c r="B108" s="24" t="s">
        <v>104</v>
      </c>
      <c r="C108" s="25" t="s">
        <v>12</v>
      </c>
      <c r="D108" s="35"/>
      <c r="E108" s="18"/>
      <c r="F108" s="35"/>
      <c r="G108" s="35"/>
      <c r="H108" s="35"/>
      <c r="I108" s="352">
        <f t="shared" si="15"/>
        <v>0</v>
      </c>
      <c r="J108" s="35"/>
      <c r="K108" s="18"/>
      <c r="L108" s="35"/>
      <c r="M108" s="35"/>
      <c r="N108" s="38"/>
      <c r="O108" s="35"/>
      <c r="P108" s="38">
        <f t="shared" si="9"/>
        <v>0</v>
      </c>
      <c r="Q108" s="38"/>
      <c r="R108" s="166">
        <f t="shared" si="10"/>
        <v>0</v>
      </c>
      <c r="S108" s="38"/>
      <c r="T108" s="35"/>
      <c r="U108" s="206">
        <f t="shared" si="11"/>
        <v>0</v>
      </c>
      <c r="V108" s="38"/>
      <c r="W108" s="38"/>
      <c r="X108" s="38"/>
      <c r="Y108" s="370">
        <f t="shared" si="12"/>
        <v>0</v>
      </c>
      <c r="Z108" s="38"/>
      <c r="AA108" s="38"/>
      <c r="AB108" s="35"/>
      <c r="AC108" s="168">
        <f t="shared" si="13"/>
        <v>0</v>
      </c>
      <c r="AD108" s="171">
        <f t="shared" si="14"/>
        <v>0</v>
      </c>
    </row>
    <row r="109" spans="1:30" x14ac:dyDescent="0.25">
      <c r="A109" s="15">
        <v>90</v>
      </c>
      <c r="B109" s="24" t="s">
        <v>80</v>
      </c>
      <c r="C109" s="25" t="s">
        <v>12</v>
      </c>
      <c r="D109" s="35"/>
      <c r="E109" s="18"/>
      <c r="F109" s="35"/>
      <c r="G109" s="35"/>
      <c r="H109" s="35"/>
      <c r="I109" s="352">
        <f t="shared" si="15"/>
        <v>0</v>
      </c>
      <c r="J109" s="35"/>
      <c r="K109" s="18"/>
      <c r="L109" s="35"/>
      <c r="M109" s="35"/>
      <c r="N109" s="38"/>
      <c r="O109" s="35"/>
      <c r="P109" s="38">
        <f t="shared" si="9"/>
        <v>0</v>
      </c>
      <c r="Q109" s="38"/>
      <c r="R109" s="166">
        <f t="shared" si="10"/>
        <v>0</v>
      </c>
      <c r="S109" s="38"/>
      <c r="T109" s="35"/>
      <c r="U109" s="206">
        <f t="shared" si="11"/>
        <v>0</v>
      </c>
      <c r="V109" s="38"/>
      <c r="W109" s="38"/>
      <c r="X109" s="38"/>
      <c r="Y109" s="370">
        <f t="shared" si="12"/>
        <v>0</v>
      </c>
      <c r="Z109" s="38"/>
      <c r="AA109" s="38"/>
      <c r="AB109" s="35"/>
      <c r="AC109" s="168">
        <f t="shared" si="13"/>
        <v>0</v>
      </c>
      <c r="AD109" s="171">
        <f t="shared" si="14"/>
        <v>0</v>
      </c>
    </row>
    <row r="110" spans="1:30" x14ac:dyDescent="0.25">
      <c r="A110" s="15">
        <v>91</v>
      </c>
      <c r="B110" s="16" t="s">
        <v>105</v>
      </c>
      <c r="C110" s="25" t="s">
        <v>12</v>
      </c>
      <c r="D110" s="35"/>
      <c r="E110" s="18"/>
      <c r="F110" s="35"/>
      <c r="G110" s="35"/>
      <c r="H110" s="35"/>
      <c r="I110" s="352">
        <f t="shared" si="15"/>
        <v>0</v>
      </c>
      <c r="J110" s="35"/>
      <c r="K110" s="18"/>
      <c r="L110" s="35"/>
      <c r="M110" s="35"/>
      <c r="N110" s="38"/>
      <c r="O110" s="35"/>
      <c r="P110" s="38">
        <f t="shared" si="9"/>
        <v>0</v>
      </c>
      <c r="Q110" s="38"/>
      <c r="R110" s="166">
        <f t="shared" si="10"/>
        <v>0</v>
      </c>
      <c r="S110" s="38"/>
      <c r="T110" s="35"/>
      <c r="U110" s="206">
        <f t="shared" si="11"/>
        <v>0</v>
      </c>
      <c r="V110" s="38"/>
      <c r="W110" s="38"/>
      <c r="X110" s="38"/>
      <c r="Y110" s="370">
        <f t="shared" si="12"/>
        <v>0</v>
      </c>
      <c r="Z110" s="38"/>
      <c r="AA110" s="38"/>
      <c r="AB110" s="35"/>
      <c r="AC110" s="168">
        <f t="shared" si="13"/>
        <v>0</v>
      </c>
      <c r="AD110" s="171">
        <f t="shared" si="14"/>
        <v>0</v>
      </c>
    </row>
    <row r="111" spans="1:30" x14ac:dyDescent="0.25">
      <c r="A111" s="15">
        <v>92</v>
      </c>
      <c r="B111" s="16" t="s">
        <v>106</v>
      </c>
      <c r="C111" s="25" t="s">
        <v>12</v>
      </c>
      <c r="D111" s="35"/>
      <c r="E111" s="18"/>
      <c r="F111" s="35"/>
      <c r="G111" s="35"/>
      <c r="H111" s="35"/>
      <c r="I111" s="352">
        <f t="shared" si="15"/>
        <v>0</v>
      </c>
      <c r="J111" s="35"/>
      <c r="K111" s="18"/>
      <c r="L111" s="35"/>
      <c r="M111" s="35"/>
      <c r="N111" s="38"/>
      <c r="O111" s="35"/>
      <c r="P111" s="38">
        <f t="shared" si="9"/>
        <v>0</v>
      </c>
      <c r="Q111" s="38"/>
      <c r="R111" s="166">
        <f t="shared" si="10"/>
        <v>0</v>
      </c>
      <c r="S111" s="38"/>
      <c r="T111" s="35"/>
      <c r="U111" s="206">
        <f t="shared" si="11"/>
        <v>0</v>
      </c>
      <c r="V111" s="38"/>
      <c r="W111" s="38"/>
      <c r="X111" s="38"/>
      <c r="Y111" s="370">
        <f t="shared" si="12"/>
        <v>0</v>
      </c>
      <c r="Z111" s="38"/>
      <c r="AA111" s="38"/>
      <c r="AB111" s="35"/>
      <c r="AC111" s="168">
        <f t="shared" si="13"/>
        <v>0</v>
      </c>
      <c r="AD111" s="171">
        <f t="shared" si="14"/>
        <v>0</v>
      </c>
    </row>
    <row r="112" spans="1:30" x14ac:dyDescent="0.25">
      <c r="A112" s="15">
        <v>93</v>
      </c>
      <c r="B112" s="24" t="s">
        <v>110</v>
      </c>
      <c r="C112" s="25" t="s">
        <v>12</v>
      </c>
      <c r="D112" s="35"/>
      <c r="E112" s="18"/>
      <c r="F112" s="35"/>
      <c r="G112" s="35"/>
      <c r="H112" s="35"/>
      <c r="I112" s="352">
        <f t="shared" si="15"/>
        <v>0</v>
      </c>
      <c r="J112" s="35"/>
      <c r="K112" s="18"/>
      <c r="L112" s="35"/>
      <c r="M112" s="35"/>
      <c r="N112" s="38"/>
      <c r="O112" s="35"/>
      <c r="P112" s="38">
        <f t="shared" si="9"/>
        <v>0</v>
      </c>
      <c r="Q112" s="38"/>
      <c r="R112" s="166">
        <f t="shared" si="10"/>
        <v>0</v>
      </c>
      <c r="S112" s="38"/>
      <c r="T112" s="35"/>
      <c r="U112" s="206">
        <f t="shared" si="11"/>
        <v>0</v>
      </c>
      <c r="V112" s="38"/>
      <c r="W112" s="38"/>
      <c r="X112" s="38"/>
      <c r="Y112" s="370">
        <f t="shared" si="12"/>
        <v>0</v>
      </c>
      <c r="Z112" s="38"/>
      <c r="AA112" s="38"/>
      <c r="AB112" s="35"/>
      <c r="AC112" s="168">
        <f t="shared" si="13"/>
        <v>0</v>
      </c>
      <c r="AD112" s="171">
        <f t="shared" si="14"/>
        <v>0</v>
      </c>
    </row>
    <row r="113" spans="1:30" x14ac:dyDescent="0.25">
      <c r="A113" s="15">
        <v>94</v>
      </c>
      <c r="B113" s="24" t="s">
        <v>79</v>
      </c>
      <c r="C113" s="25" t="s">
        <v>12</v>
      </c>
      <c r="D113" s="35"/>
      <c r="E113" s="18"/>
      <c r="F113" s="35"/>
      <c r="G113" s="35"/>
      <c r="H113" s="35"/>
      <c r="I113" s="352">
        <f t="shared" si="15"/>
        <v>0</v>
      </c>
      <c r="J113" s="35"/>
      <c r="K113" s="18"/>
      <c r="L113" s="35"/>
      <c r="M113" s="35"/>
      <c r="N113" s="38"/>
      <c r="O113" s="35"/>
      <c r="P113" s="38">
        <f t="shared" si="9"/>
        <v>0</v>
      </c>
      <c r="Q113" s="38"/>
      <c r="R113" s="166">
        <f t="shared" si="10"/>
        <v>0</v>
      </c>
      <c r="S113" s="38"/>
      <c r="T113" s="35"/>
      <c r="U113" s="206">
        <f t="shared" si="11"/>
        <v>0</v>
      </c>
      <c r="V113" s="38"/>
      <c r="W113" s="38"/>
      <c r="X113" s="38"/>
      <c r="Y113" s="370">
        <f t="shared" si="12"/>
        <v>0</v>
      </c>
      <c r="Z113" s="38"/>
      <c r="AA113" s="38"/>
      <c r="AB113" s="35"/>
      <c r="AC113" s="168">
        <f t="shared" si="13"/>
        <v>0</v>
      </c>
      <c r="AD113" s="171">
        <f t="shared" si="14"/>
        <v>0</v>
      </c>
    </row>
    <row r="114" spans="1:30" x14ac:dyDescent="0.25">
      <c r="A114" s="15"/>
      <c r="B114" s="269" t="s">
        <v>61</v>
      </c>
      <c r="C114" s="7"/>
      <c r="D114" s="38"/>
      <c r="E114" s="144"/>
      <c r="F114" s="38"/>
      <c r="G114" s="38"/>
      <c r="H114" s="38"/>
      <c r="I114" s="352">
        <f t="shared" si="15"/>
        <v>0</v>
      </c>
      <c r="J114" s="38"/>
      <c r="K114" s="144"/>
      <c r="L114" s="38"/>
      <c r="M114" s="38"/>
      <c r="N114" s="38"/>
      <c r="O114" s="38"/>
      <c r="P114" s="38">
        <f t="shared" si="9"/>
        <v>0</v>
      </c>
      <c r="Q114" s="38"/>
      <c r="R114" s="166">
        <f t="shared" si="10"/>
        <v>0</v>
      </c>
      <c r="S114" s="38"/>
      <c r="T114" s="38"/>
      <c r="U114" s="206">
        <f t="shared" si="11"/>
        <v>0</v>
      </c>
      <c r="V114" s="38"/>
      <c r="W114" s="38"/>
      <c r="X114" s="38"/>
      <c r="Y114" s="370">
        <f t="shared" si="12"/>
        <v>0</v>
      </c>
      <c r="Z114" s="160"/>
      <c r="AA114" s="38"/>
      <c r="AB114" s="38"/>
      <c r="AC114" s="168">
        <f t="shared" si="13"/>
        <v>0</v>
      </c>
      <c r="AD114" s="171">
        <f t="shared" si="14"/>
        <v>0</v>
      </c>
    </row>
    <row r="115" spans="1:30" x14ac:dyDescent="0.25">
      <c r="A115" s="15">
        <v>95</v>
      </c>
      <c r="B115" s="16" t="s">
        <v>1</v>
      </c>
      <c r="C115" s="17" t="s">
        <v>12</v>
      </c>
      <c r="D115" s="38"/>
      <c r="E115" s="144"/>
      <c r="F115" s="38"/>
      <c r="G115" s="38"/>
      <c r="H115" s="38"/>
      <c r="I115" s="352">
        <f t="shared" si="15"/>
        <v>0</v>
      </c>
      <c r="J115" s="38"/>
      <c r="K115" s="144"/>
      <c r="L115" s="38"/>
      <c r="M115" s="38"/>
      <c r="N115" s="38"/>
      <c r="O115" s="38"/>
      <c r="P115" s="38">
        <f t="shared" si="9"/>
        <v>0</v>
      </c>
      <c r="Q115" s="38"/>
      <c r="R115" s="166">
        <f t="shared" si="10"/>
        <v>0</v>
      </c>
      <c r="S115" s="38"/>
      <c r="T115" s="38"/>
      <c r="U115" s="206">
        <f t="shared" si="11"/>
        <v>0</v>
      </c>
      <c r="V115" s="38"/>
      <c r="W115" s="38"/>
      <c r="X115" s="38"/>
      <c r="Y115" s="370">
        <f t="shared" si="12"/>
        <v>0</v>
      </c>
      <c r="Z115" s="160"/>
      <c r="AA115" s="38"/>
      <c r="AB115" s="38"/>
      <c r="AC115" s="168">
        <f t="shared" si="13"/>
        <v>0</v>
      </c>
      <c r="AD115" s="171">
        <f t="shared" si="14"/>
        <v>0</v>
      </c>
    </row>
    <row r="116" spans="1:30" x14ac:dyDescent="0.25">
      <c r="A116" s="15">
        <v>96</v>
      </c>
      <c r="B116" s="19" t="s">
        <v>62</v>
      </c>
      <c r="C116" s="20" t="s">
        <v>12</v>
      </c>
      <c r="D116" s="38"/>
      <c r="E116" s="144"/>
      <c r="F116" s="38"/>
      <c r="G116" s="38"/>
      <c r="H116" s="38"/>
      <c r="I116" s="352">
        <f t="shared" si="15"/>
        <v>0</v>
      </c>
      <c r="J116" s="38"/>
      <c r="K116" s="144"/>
      <c r="L116" s="38"/>
      <c r="M116" s="38"/>
      <c r="N116" s="38"/>
      <c r="O116" s="38"/>
      <c r="P116" s="38">
        <f t="shared" si="9"/>
        <v>0</v>
      </c>
      <c r="Q116" s="38"/>
      <c r="R116" s="166">
        <f t="shared" si="10"/>
        <v>0</v>
      </c>
      <c r="S116" s="38"/>
      <c r="T116" s="38"/>
      <c r="U116" s="206">
        <f t="shared" si="11"/>
        <v>0</v>
      </c>
      <c r="V116" s="38"/>
      <c r="W116" s="38"/>
      <c r="X116" s="38"/>
      <c r="Y116" s="370">
        <f t="shared" si="12"/>
        <v>0</v>
      </c>
      <c r="Z116" s="160"/>
      <c r="AA116" s="38"/>
      <c r="AB116" s="38"/>
      <c r="AC116" s="168">
        <f t="shared" si="13"/>
        <v>0</v>
      </c>
      <c r="AD116" s="171">
        <f t="shared" si="14"/>
        <v>0</v>
      </c>
    </row>
    <row r="117" spans="1:30" x14ac:dyDescent="0.25">
      <c r="A117" s="15">
        <v>97</v>
      </c>
      <c r="B117" s="19" t="s">
        <v>90</v>
      </c>
      <c r="C117" s="20" t="s">
        <v>12</v>
      </c>
      <c r="D117" s="38"/>
      <c r="E117" s="144"/>
      <c r="F117" s="38"/>
      <c r="G117" s="38"/>
      <c r="H117" s="38"/>
      <c r="I117" s="352">
        <f t="shared" si="15"/>
        <v>0</v>
      </c>
      <c r="J117" s="38"/>
      <c r="K117" s="144"/>
      <c r="L117" s="38"/>
      <c r="M117" s="38"/>
      <c r="N117" s="38"/>
      <c r="O117" s="38"/>
      <c r="P117" s="38">
        <f t="shared" si="9"/>
        <v>0</v>
      </c>
      <c r="Q117" s="38"/>
      <c r="R117" s="166">
        <f t="shared" si="10"/>
        <v>0</v>
      </c>
      <c r="S117" s="38"/>
      <c r="T117" s="38"/>
      <c r="U117" s="206">
        <f t="shared" si="11"/>
        <v>0</v>
      </c>
      <c r="V117" s="38"/>
      <c r="W117" s="38"/>
      <c r="X117" s="38"/>
      <c r="Y117" s="370">
        <f t="shared" si="12"/>
        <v>0</v>
      </c>
      <c r="Z117" s="160"/>
      <c r="AA117" s="38"/>
      <c r="AB117" s="38"/>
      <c r="AC117" s="168">
        <f t="shared" si="13"/>
        <v>0</v>
      </c>
      <c r="AD117" s="171">
        <f t="shared" si="14"/>
        <v>0</v>
      </c>
    </row>
    <row r="118" spans="1:30" x14ac:dyDescent="0.25">
      <c r="A118" s="15">
        <v>98</v>
      </c>
      <c r="B118" s="19" t="s">
        <v>63</v>
      </c>
      <c r="C118" s="20" t="s">
        <v>12</v>
      </c>
      <c r="D118" s="38"/>
      <c r="E118" s="144"/>
      <c r="F118" s="38"/>
      <c r="G118" s="38"/>
      <c r="H118" s="38"/>
      <c r="I118" s="352">
        <f t="shared" si="15"/>
        <v>0</v>
      </c>
      <c r="J118" s="38"/>
      <c r="K118" s="144"/>
      <c r="L118" s="38"/>
      <c r="M118" s="38"/>
      <c r="N118" s="38"/>
      <c r="O118" s="38"/>
      <c r="P118" s="38">
        <f t="shared" si="9"/>
        <v>0</v>
      </c>
      <c r="Q118" s="38"/>
      <c r="R118" s="166">
        <f t="shared" si="10"/>
        <v>0</v>
      </c>
      <c r="S118" s="38"/>
      <c r="T118" s="38"/>
      <c r="U118" s="206">
        <f t="shared" si="11"/>
        <v>0</v>
      </c>
      <c r="V118" s="38"/>
      <c r="W118" s="38"/>
      <c r="X118" s="38"/>
      <c r="Y118" s="370">
        <f t="shared" si="12"/>
        <v>0</v>
      </c>
      <c r="Z118" s="160"/>
      <c r="AA118" s="38"/>
      <c r="AB118" s="38"/>
      <c r="AC118" s="168">
        <f t="shared" si="13"/>
        <v>0</v>
      </c>
      <c r="AD118" s="171">
        <f t="shared" si="14"/>
        <v>0</v>
      </c>
    </row>
    <row r="119" spans="1:30" x14ac:dyDescent="0.25">
      <c r="A119" s="15">
        <v>99</v>
      </c>
      <c r="B119" s="16" t="s">
        <v>64</v>
      </c>
      <c r="C119" s="17" t="s">
        <v>12</v>
      </c>
      <c r="D119" s="38"/>
      <c r="E119" s="144"/>
      <c r="F119" s="38"/>
      <c r="G119" s="38"/>
      <c r="H119" s="38"/>
      <c r="I119" s="352">
        <f t="shared" si="15"/>
        <v>0</v>
      </c>
      <c r="J119" s="38"/>
      <c r="K119" s="144"/>
      <c r="L119" s="38"/>
      <c r="M119" s="38"/>
      <c r="N119" s="38"/>
      <c r="O119" s="38"/>
      <c r="P119" s="38">
        <f t="shared" si="9"/>
        <v>0</v>
      </c>
      <c r="Q119" s="38"/>
      <c r="R119" s="166">
        <f t="shared" si="10"/>
        <v>0</v>
      </c>
      <c r="S119" s="38"/>
      <c r="T119" s="38"/>
      <c r="U119" s="206">
        <f t="shared" si="11"/>
        <v>0</v>
      </c>
      <c r="V119" s="38"/>
      <c r="W119" s="38"/>
      <c r="X119" s="38"/>
      <c r="Y119" s="370">
        <f t="shared" si="12"/>
        <v>0</v>
      </c>
      <c r="Z119" s="160"/>
      <c r="AA119" s="38"/>
      <c r="AB119" s="38"/>
      <c r="AC119" s="168">
        <f t="shared" si="13"/>
        <v>0</v>
      </c>
      <c r="AD119" s="171">
        <f t="shared" si="14"/>
        <v>0</v>
      </c>
    </row>
    <row r="120" spans="1:30" x14ac:dyDescent="0.25">
      <c r="A120" s="15">
        <v>100</v>
      </c>
      <c r="B120" s="16" t="s">
        <v>65</v>
      </c>
      <c r="C120" s="17" t="s">
        <v>12</v>
      </c>
      <c r="D120" s="38"/>
      <c r="E120" s="144"/>
      <c r="F120" s="38"/>
      <c r="G120" s="435">
        <v>1.14E-2</v>
      </c>
      <c r="H120" s="38"/>
      <c r="I120" s="352">
        <f t="shared" si="15"/>
        <v>1.14E-2</v>
      </c>
      <c r="J120" s="38"/>
      <c r="K120" s="144"/>
      <c r="L120" s="38"/>
      <c r="M120" s="435">
        <v>1.14E-2</v>
      </c>
      <c r="N120" s="38"/>
      <c r="O120" s="38"/>
      <c r="P120" s="38">
        <f t="shared" si="9"/>
        <v>1.14E-2</v>
      </c>
      <c r="Q120" s="38"/>
      <c r="R120" s="166">
        <f t="shared" si="10"/>
        <v>1.14E-2</v>
      </c>
      <c r="S120" s="38"/>
      <c r="T120" s="206">
        <v>4.5400000000000003E-2</v>
      </c>
      <c r="U120" s="206">
        <f t="shared" si="11"/>
        <v>4.5400000000000003E-2</v>
      </c>
      <c r="V120" s="38"/>
      <c r="W120" s="38"/>
      <c r="X120" s="38"/>
      <c r="Y120" s="370">
        <f t="shared" si="12"/>
        <v>0</v>
      </c>
      <c r="Z120" s="192"/>
      <c r="AA120" s="38"/>
      <c r="AB120" s="38"/>
      <c r="AC120" s="168">
        <f t="shared" si="13"/>
        <v>0</v>
      </c>
      <c r="AD120" s="171">
        <f t="shared" si="14"/>
        <v>6.8200000000000011E-2</v>
      </c>
    </row>
    <row r="121" spans="1:30" x14ac:dyDescent="0.25">
      <c r="A121" s="15"/>
      <c r="B121" s="269" t="s">
        <v>120</v>
      </c>
      <c r="C121" s="7"/>
      <c r="D121" s="38"/>
      <c r="E121" s="144"/>
      <c r="F121" s="38"/>
      <c r="G121" s="38"/>
      <c r="H121" s="38"/>
      <c r="I121" s="352">
        <f t="shared" si="15"/>
        <v>0</v>
      </c>
      <c r="J121" s="38"/>
      <c r="K121" s="144"/>
      <c r="L121" s="38"/>
      <c r="M121" s="38"/>
      <c r="N121" s="38"/>
      <c r="O121" s="38"/>
      <c r="P121" s="38">
        <f t="shared" si="9"/>
        <v>0</v>
      </c>
      <c r="Q121" s="38"/>
      <c r="R121" s="166">
        <f t="shared" si="10"/>
        <v>0</v>
      </c>
      <c r="S121" s="38"/>
      <c r="T121" s="38"/>
      <c r="U121" s="206">
        <f t="shared" si="11"/>
        <v>0</v>
      </c>
      <c r="V121" s="38"/>
      <c r="W121" s="38"/>
      <c r="X121" s="38"/>
      <c r="Y121" s="370">
        <f t="shared" si="12"/>
        <v>0</v>
      </c>
      <c r="Z121" s="160"/>
      <c r="AA121" s="38"/>
      <c r="AB121" s="38"/>
      <c r="AC121" s="168">
        <f t="shared" si="13"/>
        <v>0</v>
      </c>
      <c r="AD121" s="171">
        <f t="shared" si="14"/>
        <v>0</v>
      </c>
    </row>
    <row r="122" spans="1:30" x14ac:dyDescent="0.25">
      <c r="A122" s="15">
        <v>101</v>
      </c>
      <c r="B122" s="16" t="s">
        <v>72</v>
      </c>
      <c r="C122" s="25" t="s">
        <v>12</v>
      </c>
      <c r="D122" s="38"/>
      <c r="E122" s="144"/>
      <c r="F122" s="38"/>
      <c r="G122" s="38"/>
      <c r="H122" s="38"/>
      <c r="I122" s="352">
        <f t="shared" si="15"/>
        <v>0</v>
      </c>
      <c r="J122" s="38"/>
      <c r="K122" s="144"/>
      <c r="L122" s="38"/>
      <c r="M122" s="38"/>
      <c r="N122" s="38"/>
      <c r="O122" s="38"/>
      <c r="P122" s="38">
        <f t="shared" si="9"/>
        <v>0</v>
      </c>
      <c r="Q122" s="38"/>
      <c r="R122" s="166">
        <f t="shared" si="10"/>
        <v>0</v>
      </c>
      <c r="S122" s="38"/>
      <c r="T122" s="38"/>
      <c r="U122" s="206">
        <f t="shared" si="11"/>
        <v>0</v>
      </c>
      <c r="V122" s="38"/>
      <c r="W122" s="38"/>
      <c r="X122" s="38"/>
      <c r="Y122" s="370">
        <f t="shared" si="12"/>
        <v>0</v>
      </c>
      <c r="Z122" s="197"/>
      <c r="AA122" s="38"/>
      <c r="AB122" s="38"/>
      <c r="AC122" s="168">
        <f t="shared" si="13"/>
        <v>0</v>
      </c>
      <c r="AD122" s="171">
        <f t="shared" si="14"/>
        <v>0</v>
      </c>
    </row>
    <row r="123" spans="1:30" x14ac:dyDescent="0.25">
      <c r="A123" s="15">
        <v>102</v>
      </c>
      <c r="B123" s="16" t="s">
        <v>73</v>
      </c>
      <c r="C123" s="25" t="s">
        <v>12</v>
      </c>
      <c r="D123" s="38"/>
      <c r="E123" s="144"/>
      <c r="F123" s="435">
        <v>0.17100000000000001</v>
      </c>
      <c r="G123" s="38"/>
      <c r="H123" s="38"/>
      <c r="I123" s="352">
        <f t="shared" si="15"/>
        <v>0.17100000000000001</v>
      </c>
      <c r="J123" s="38"/>
      <c r="K123" s="144"/>
      <c r="L123" s="435">
        <v>0.17100000000000001</v>
      </c>
      <c r="M123" s="38"/>
      <c r="N123" s="38"/>
      <c r="O123" s="38"/>
      <c r="P123" s="38">
        <f t="shared" si="9"/>
        <v>0.17100000000000001</v>
      </c>
      <c r="Q123" s="38"/>
      <c r="R123" s="166">
        <f t="shared" si="10"/>
        <v>0.17100000000000001</v>
      </c>
      <c r="S123" s="38"/>
      <c r="T123" s="38"/>
      <c r="U123" s="206">
        <f t="shared" si="11"/>
        <v>0</v>
      </c>
      <c r="V123" s="38"/>
      <c r="W123" s="38"/>
      <c r="X123" s="38"/>
      <c r="Y123" s="370">
        <f t="shared" si="12"/>
        <v>0</v>
      </c>
      <c r="Z123" s="220">
        <f>109.1/1000</f>
        <v>0.10909999999999999</v>
      </c>
      <c r="AA123" s="38"/>
      <c r="AB123" s="38"/>
      <c r="AC123" s="168">
        <f t="shared" si="13"/>
        <v>0.10909999999999999</v>
      </c>
      <c r="AD123" s="171">
        <f t="shared" si="14"/>
        <v>0.4511</v>
      </c>
    </row>
    <row r="124" spans="1:30" x14ac:dyDescent="0.25">
      <c r="A124" s="15">
        <v>103</v>
      </c>
      <c r="B124" s="16" t="s">
        <v>74</v>
      </c>
      <c r="C124" s="25" t="s">
        <v>12</v>
      </c>
      <c r="D124" s="38"/>
      <c r="E124" s="144"/>
      <c r="F124" s="38"/>
      <c r="G124" s="38"/>
      <c r="H124" s="38"/>
      <c r="I124" s="352">
        <f t="shared" si="15"/>
        <v>0</v>
      </c>
      <c r="J124" s="38"/>
      <c r="K124" s="144"/>
      <c r="L124" s="38"/>
      <c r="M124" s="38"/>
      <c r="N124" s="38"/>
      <c r="O124" s="38"/>
      <c r="P124" s="38">
        <f t="shared" si="9"/>
        <v>0</v>
      </c>
      <c r="Q124" s="38"/>
      <c r="R124" s="166">
        <f t="shared" si="10"/>
        <v>0</v>
      </c>
      <c r="S124" s="38"/>
      <c r="T124" s="38"/>
      <c r="U124" s="206">
        <f t="shared" si="11"/>
        <v>0</v>
      </c>
      <c r="V124" s="38"/>
      <c r="W124" s="38"/>
      <c r="X124" s="38"/>
      <c r="Y124" s="370">
        <f t="shared" si="12"/>
        <v>0</v>
      </c>
      <c r="Z124" s="220">
        <f>16.8/1000</f>
        <v>1.6800000000000002E-2</v>
      </c>
      <c r="AA124" s="38"/>
      <c r="AB124" s="38"/>
      <c r="AC124" s="168">
        <f t="shared" si="13"/>
        <v>1.6800000000000002E-2</v>
      </c>
      <c r="AD124" s="171">
        <f t="shared" si="14"/>
        <v>1.6800000000000002E-2</v>
      </c>
    </row>
    <row r="125" spans="1:30" x14ac:dyDescent="0.25">
      <c r="A125" s="15">
        <v>104</v>
      </c>
      <c r="B125" s="16" t="s">
        <v>75</v>
      </c>
      <c r="C125" s="25" t="s">
        <v>12</v>
      </c>
      <c r="D125" s="38"/>
      <c r="E125" s="144"/>
      <c r="F125" s="38"/>
      <c r="G125" s="38"/>
      <c r="H125" s="38"/>
      <c r="I125" s="352">
        <f t="shared" si="15"/>
        <v>0</v>
      </c>
      <c r="J125" s="38"/>
      <c r="K125" s="144"/>
      <c r="L125" s="38"/>
      <c r="M125" s="38"/>
      <c r="N125" s="38"/>
      <c r="O125" s="38"/>
      <c r="P125" s="38">
        <f t="shared" si="9"/>
        <v>0</v>
      </c>
      <c r="Q125" s="38"/>
      <c r="R125" s="166">
        <f t="shared" si="10"/>
        <v>0</v>
      </c>
      <c r="S125" s="38"/>
      <c r="T125" s="38"/>
      <c r="U125" s="206">
        <f t="shared" si="11"/>
        <v>0</v>
      </c>
      <c r="V125" s="38"/>
      <c r="W125" s="38"/>
      <c r="X125" s="38"/>
      <c r="Y125" s="370">
        <f t="shared" si="12"/>
        <v>0</v>
      </c>
      <c r="Z125" s="220">
        <f>13.75/1000</f>
        <v>1.375E-2</v>
      </c>
      <c r="AA125" s="38"/>
      <c r="AB125" s="38"/>
      <c r="AC125" s="168">
        <f t="shared" si="13"/>
        <v>1.375E-2</v>
      </c>
      <c r="AD125" s="171">
        <f t="shared" si="14"/>
        <v>1.375E-2</v>
      </c>
    </row>
    <row r="126" spans="1:30" x14ac:dyDescent="0.25">
      <c r="A126" s="15">
        <v>105</v>
      </c>
      <c r="B126" s="16" t="s">
        <v>77</v>
      </c>
      <c r="C126" s="25" t="s">
        <v>12</v>
      </c>
      <c r="D126" s="435">
        <v>7.2999999999999995E-2</v>
      </c>
      <c r="E126" s="144"/>
      <c r="F126" s="38"/>
      <c r="G126" s="38"/>
      <c r="H126" s="38"/>
      <c r="I126" s="352">
        <f t="shared" si="15"/>
        <v>7.2999999999999995E-2</v>
      </c>
      <c r="J126" s="435">
        <v>0.1197</v>
      </c>
      <c r="K126" s="144"/>
      <c r="L126" s="38"/>
      <c r="M126" s="38"/>
      <c r="N126" s="38"/>
      <c r="O126" s="38"/>
      <c r="P126" s="38">
        <f t="shared" si="9"/>
        <v>0.1197</v>
      </c>
      <c r="Q126" s="38"/>
      <c r="R126" s="166">
        <f t="shared" si="10"/>
        <v>0.1197</v>
      </c>
      <c r="S126" s="38"/>
      <c r="T126" s="38"/>
      <c r="U126" s="206">
        <f t="shared" si="11"/>
        <v>0</v>
      </c>
      <c r="V126" s="38"/>
      <c r="W126" s="38"/>
      <c r="X126" s="38"/>
      <c r="Y126" s="370">
        <f t="shared" si="12"/>
        <v>0</v>
      </c>
      <c r="Z126" s="160"/>
      <c r="AA126" s="38"/>
      <c r="AB126" s="38"/>
      <c r="AC126" s="168">
        <f t="shared" si="13"/>
        <v>0</v>
      </c>
      <c r="AD126" s="171">
        <f t="shared" si="14"/>
        <v>0.19269999999999998</v>
      </c>
    </row>
    <row r="127" spans="1:30" x14ac:dyDescent="0.25">
      <c r="A127" s="15">
        <v>106</v>
      </c>
      <c r="B127" s="16" t="s">
        <v>76</v>
      </c>
      <c r="C127" s="25" t="s">
        <v>12</v>
      </c>
      <c r="D127" s="38"/>
      <c r="E127" s="144"/>
      <c r="F127" s="38"/>
      <c r="G127" s="38"/>
      <c r="H127" s="38"/>
      <c r="I127" s="352">
        <f t="shared" si="15"/>
        <v>0</v>
      </c>
      <c r="J127" s="38"/>
      <c r="K127" s="144"/>
      <c r="L127" s="38"/>
      <c r="M127" s="38"/>
      <c r="N127" s="38"/>
      <c r="O127" s="38"/>
      <c r="P127" s="38">
        <f t="shared" si="9"/>
        <v>0</v>
      </c>
      <c r="Q127" s="38"/>
      <c r="R127" s="166">
        <f t="shared" si="10"/>
        <v>0</v>
      </c>
      <c r="S127" s="38"/>
      <c r="T127" s="38"/>
      <c r="U127" s="206">
        <f t="shared" si="11"/>
        <v>0</v>
      </c>
      <c r="V127" s="38"/>
      <c r="W127" s="38"/>
      <c r="X127" s="38"/>
      <c r="Y127" s="370">
        <f t="shared" si="12"/>
        <v>0</v>
      </c>
      <c r="Z127" s="160"/>
      <c r="AA127" s="38"/>
      <c r="AB127" s="38"/>
      <c r="AC127" s="168">
        <f t="shared" si="13"/>
        <v>0</v>
      </c>
      <c r="AD127" s="171">
        <f t="shared" si="14"/>
        <v>0</v>
      </c>
    </row>
    <row r="128" spans="1:30" x14ac:dyDescent="0.25">
      <c r="A128" s="15">
        <v>107</v>
      </c>
      <c r="B128" s="24" t="s">
        <v>78</v>
      </c>
      <c r="C128" s="25" t="s">
        <v>12</v>
      </c>
      <c r="D128" s="35"/>
      <c r="E128" s="18"/>
      <c r="F128" s="35"/>
      <c r="G128" s="35"/>
      <c r="H128" s="35"/>
      <c r="I128" s="352">
        <f t="shared" si="15"/>
        <v>0</v>
      </c>
      <c r="J128" s="35"/>
      <c r="K128" s="18"/>
      <c r="L128" s="35"/>
      <c r="M128" s="35"/>
      <c r="N128" s="38"/>
      <c r="O128" s="35"/>
      <c r="P128" s="38">
        <f t="shared" si="9"/>
        <v>0</v>
      </c>
      <c r="Q128" s="38"/>
      <c r="R128" s="166">
        <f t="shared" si="10"/>
        <v>0</v>
      </c>
      <c r="S128" s="38"/>
      <c r="T128" s="35"/>
      <c r="U128" s="206">
        <f t="shared" si="11"/>
        <v>0</v>
      </c>
      <c r="V128" s="38"/>
      <c r="W128" s="38"/>
      <c r="X128" s="38"/>
      <c r="Y128" s="370">
        <f t="shared" si="12"/>
        <v>0</v>
      </c>
      <c r="Z128" s="160"/>
      <c r="AA128" s="38"/>
      <c r="AB128" s="38"/>
      <c r="AC128" s="168">
        <f t="shared" si="13"/>
        <v>0</v>
      </c>
      <c r="AD128" s="171">
        <f t="shared" si="14"/>
        <v>0</v>
      </c>
    </row>
    <row r="129" spans="1:30" x14ac:dyDescent="0.25">
      <c r="A129" s="15">
        <v>108</v>
      </c>
      <c r="B129" s="24" t="s">
        <v>107</v>
      </c>
      <c r="C129" s="25" t="s">
        <v>12</v>
      </c>
      <c r="D129" s="35"/>
      <c r="E129" s="18"/>
      <c r="F129" s="35"/>
      <c r="G129" s="35"/>
      <c r="H129" s="35"/>
      <c r="I129" s="352">
        <f t="shared" si="15"/>
        <v>0</v>
      </c>
      <c r="J129" s="35"/>
      <c r="K129" s="18"/>
      <c r="L129" s="35"/>
      <c r="M129" s="35"/>
      <c r="N129" s="38"/>
      <c r="O129" s="35"/>
      <c r="P129" s="38">
        <f t="shared" si="9"/>
        <v>0</v>
      </c>
      <c r="Q129" s="38"/>
      <c r="R129" s="166">
        <f t="shared" si="10"/>
        <v>0</v>
      </c>
      <c r="S129" s="38"/>
      <c r="T129" s="35"/>
      <c r="U129" s="206">
        <f t="shared" si="11"/>
        <v>0</v>
      </c>
      <c r="V129" s="38"/>
      <c r="W129" s="38"/>
      <c r="X129" s="38"/>
      <c r="Y129" s="370">
        <f t="shared" si="12"/>
        <v>0</v>
      </c>
      <c r="Z129" s="160"/>
      <c r="AA129" s="38"/>
      <c r="AB129" s="38"/>
      <c r="AC129" s="168">
        <f t="shared" si="13"/>
        <v>0</v>
      </c>
      <c r="AD129" s="171">
        <f t="shared" si="14"/>
        <v>0</v>
      </c>
    </row>
    <row r="130" spans="1:30" x14ac:dyDescent="0.25">
      <c r="A130" s="15">
        <v>109</v>
      </c>
      <c r="B130" s="24" t="s">
        <v>210</v>
      </c>
      <c r="C130" s="25" t="s">
        <v>12</v>
      </c>
      <c r="D130" s="35"/>
      <c r="E130" s="18"/>
      <c r="F130" s="35"/>
      <c r="G130" s="35"/>
      <c r="H130" s="35"/>
      <c r="I130" s="352">
        <f t="shared" si="15"/>
        <v>0</v>
      </c>
      <c r="J130" s="35"/>
      <c r="K130" s="18"/>
      <c r="L130" s="35"/>
      <c r="M130" s="35"/>
      <c r="N130" s="38"/>
      <c r="O130" s="35"/>
      <c r="P130" s="38">
        <f t="shared" si="9"/>
        <v>0</v>
      </c>
      <c r="Q130" s="38"/>
      <c r="R130" s="166">
        <f t="shared" si="10"/>
        <v>0</v>
      </c>
      <c r="S130" s="38"/>
      <c r="T130" s="35"/>
      <c r="U130" s="206">
        <f t="shared" si="11"/>
        <v>0</v>
      </c>
      <c r="V130" s="38"/>
      <c r="W130" s="38"/>
      <c r="X130" s="38"/>
      <c r="Y130" s="370">
        <f t="shared" si="12"/>
        <v>0</v>
      </c>
      <c r="Z130" s="160"/>
      <c r="AA130" s="38"/>
      <c r="AB130" s="38"/>
      <c r="AC130" s="168">
        <f t="shared" si="13"/>
        <v>0</v>
      </c>
      <c r="AD130" s="171">
        <f t="shared" si="14"/>
        <v>0</v>
      </c>
    </row>
    <row r="131" spans="1:30" x14ac:dyDescent="0.25">
      <c r="A131" s="319"/>
      <c r="B131" s="320" t="s">
        <v>240</v>
      </c>
      <c r="C131" s="56"/>
      <c r="D131" s="46"/>
      <c r="E131" s="46"/>
      <c r="F131" s="46"/>
      <c r="G131" s="46"/>
      <c r="H131" s="46"/>
      <c r="I131" s="352">
        <f t="shared" si="15"/>
        <v>0</v>
      </c>
      <c r="J131" s="46"/>
      <c r="K131" s="46"/>
      <c r="L131" s="46"/>
      <c r="M131" s="46"/>
      <c r="N131" s="149"/>
      <c r="O131" s="46"/>
      <c r="P131" s="38">
        <f t="shared" si="9"/>
        <v>0</v>
      </c>
      <c r="Q131" s="38"/>
      <c r="R131" s="166">
        <f t="shared" si="10"/>
        <v>0</v>
      </c>
      <c r="S131" s="149"/>
      <c r="T131" s="46"/>
      <c r="U131" s="206">
        <f t="shared" si="11"/>
        <v>0</v>
      </c>
      <c r="V131" s="149"/>
      <c r="W131" s="149"/>
      <c r="X131" s="149"/>
      <c r="Y131" s="370">
        <f t="shared" si="12"/>
        <v>0</v>
      </c>
      <c r="Z131" s="149"/>
      <c r="AA131" s="38"/>
      <c r="AB131" s="46"/>
      <c r="AC131" s="168">
        <f t="shared" si="13"/>
        <v>0</v>
      </c>
      <c r="AD131" s="171">
        <f t="shared" si="14"/>
        <v>0</v>
      </c>
    </row>
    <row r="132" spans="1:30" x14ac:dyDescent="0.25">
      <c r="A132" s="65">
        <v>110</v>
      </c>
      <c r="B132" s="50" t="s">
        <v>95</v>
      </c>
      <c r="C132" s="57" t="s">
        <v>12</v>
      </c>
      <c r="D132" s="35"/>
      <c r="E132" s="35"/>
      <c r="F132" s="35"/>
      <c r="G132" s="35"/>
      <c r="H132" s="49"/>
      <c r="I132" s="352">
        <f t="shared" si="15"/>
        <v>0</v>
      </c>
      <c r="J132" s="35"/>
      <c r="K132" s="35"/>
      <c r="L132" s="35"/>
      <c r="M132" s="35"/>
      <c r="N132" s="38"/>
      <c r="O132" s="49"/>
      <c r="P132" s="38">
        <f t="shared" si="9"/>
        <v>0</v>
      </c>
      <c r="Q132" s="38"/>
      <c r="R132" s="166">
        <f t="shared" si="10"/>
        <v>0</v>
      </c>
      <c r="S132" s="148"/>
      <c r="T132" s="35"/>
      <c r="U132" s="206">
        <f t="shared" si="11"/>
        <v>0</v>
      </c>
      <c r="V132" s="148"/>
      <c r="W132" s="38"/>
      <c r="X132" s="148"/>
      <c r="Y132" s="370">
        <f t="shared" si="12"/>
        <v>0</v>
      </c>
      <c r="Z132" s="148"/>
      <c r="AA132" s="38"/>
      <c r="AB132" s="53"/>
      <c r="AC132" s="168">
        <f t="shared" si="13"/>
        <v>0</v>
      </c>
      <c r="AD132" s="171">
        <f t="shared" si="14"/>
        <v>0</v>
      </c>
    </row>
    <row r="133" spans="1:30" x14ac:dyDescent="0.25">
      <c r="A133" s="65">
        <v>111</v>
      </c>
      <c r="B133" s="50" t="s">
        <v>96</v>
      </c>
      <c r="C133" s="57" t="s">
        <v>12</v>
      </c>
      <c r="D133" s="35"/>
      <c r="E133" s="35"/>
      <c r="F133" s="35"/>
      <c r="G133" s="35"/>
      <c r="H133" s="49"/>
      <c r="I133" s="352">
        <f t="shared" si="15"/>
        <v>0</v>
      </c>
      <c r="J133" s="35"/>
      <c r="K133" s="35"/>
      <c r="L133" s="35"/>
      <c r="M133" s="35"/>
      <c r="N133" s="38"/>
      <c r="O133" s="49"/>
      <c r="P133" s="38">
        <f t="shared" si="9"/>
        <v>0</v>
      </c>
      <c r="Q133" s="38"/>
      <c r="R133" s="166">
        <f t="shared" si="10"/>
        <v>0</v>
      </c>
      <c r="S133" s="148"/>
      <c r="T133" s="35"/>
      <c r="U133" s="206">
        <f t="shared" si="11"/>
        <v>0</v>
      </c>
      <c r="V133" s="148"/>
      <c r="W133" s="38"/>
      <c r="X133" s="148"/>
      <c r="Y133" s="370">
        <f t="shared" si="12"/>
        <v>0</v>
      </c>
      <c r="Z133" s="148"/>
      <c r="AA133" s="38"/>
      <c r="AB133" s="53"/>
      <c r="AC133" s="168">
        <f t="shared" si="13"/>
        <v>0</v>
      </c>
      <c r="AD133" s="171">
        <f t="shared" si="14"/>
        <v>0</v>
      </c>
    </row>
    <row r="134" spans="1:30" x14ac:dyDescent="0.25">
      <c r="A134" s="65">
        <v>112</v>
      </c>
      <c r="B134" s="50" t="s">
        <v>97</v>
      </c>
      <c r="C134" s="57" t="s">
        <v>12</v>
      </c>
      <c r="D134" s="35"/>
      <c r="E134" s="35"/>
      <c r="F134" s="35"/>
      <c r="G134" s="35"/>
      <c r="H134" s="49"/>
      <c r="I134" s="352">
        <f t="shared" si="15"/>
        <v>0</v>
      </c>
      <c r="J134" s="35"/>
      <c r="K134" s="35"/>
      <c r="L134" s="35"/>
      <c r="M134" s="35"/>
      <c r="N134" s="38"/>
      <c r="O134" s="49"/>
      <c r="P134" s="38">
        <f t="shared" si="9"/>
        <v>0</v>
      </c>
      <c r="Q134" s="38"/>
      <c r="R134" s="166">
        <f t="shared" si="10"/>
        <v>0</v>
      </c>
      <c r="S134" s="148"/>
      <c r="T134" s="35"/>
      <c r="U134" s="206">
        <f t="shared" si="11"/>
        <v>0</v>
      </c>
      <c r="V134" s="148"/>
      <c r="W134" s="38"/>
      <c r="X134" s="148"/>
      <c r="Y134" s="370">
        <f t="shared" si="12"/>
        <v>0</v>
      </c>
      <c r="Z134" s="148"/>
      <c r="AA134" s="38"/>
      <c r="AB134" s="53"/>
      <c r="AC134" s="168">
        <f t="shared" si="13"/>
        <v>0</v>
      </c>
      <c r="AD134" s="171">
        <f t="shared" si="14"/>
        <v>0</v>
      </c>
    </row>
    <row r="135" spans="1:30" x14ac:dyDescent="0.25">
      <c r="A135" s="65">
        <v>113</v>
      </c>
      <c r="B135" s="50" t="s">
        <v>98</v>
      </c>
      <c r="C135" s="57" t="s">
        <v>12</v>
      </c>
      <c r="D135" s="35"/>
      <c r="E135" s="35"/>
      <c r="F135" s="35"/>
      <c r="G135" s="35"/>
      <c r="H135" s="49"/>
      <c r="I135" s="352">
        <f t="shared" ref="I135:I148" si="16">(D135+E135+F135+G135+H135)*$I$5</f>
        <v>0</v>
      </c>
      <c r="J135" s="35"/>
      <c r="K135" s="35"/>
      <c r="L135" s="35"/>
      <c r="M135" s="35"/>
      <c r="N135" s="38"/>
      <c r="O135" s="49"/>
      <c r="P135" s="38">
        <f t="shared" si="9"/>
        <v>0</v>
      </c>
      <c r="Q135" s="38"/>
      <c r="R135" s="166">
        <f t="shared" si="10"/>
        <v>0</v>
      </c>
      <c r="S135" s="148"/>
      <c r="T135" s="35"/>
      <c r="U135" s="206">
        <f t="shared" si="11"/>
        <v>0</v>
      </c>
      <c r="V135" s="148"/>
      <c r="W135" s="38"/>
      <c r="X135" s="148"/>
      <c r="Y135" s="370">
        <f t="shared" si="12"/>
        <v>0</v>
      </c>
      <c r="Z135" s="148"/>
      <c r="AA135" s="38"/>
      <c r="AB135" s="53"/>
      <c r="AC135" s="168">
        <f t="shared" si="13"/>
        <v>0</v>
      </c>
      <c r="AD135" s="171">
        <f t="shared" si="14"/>
        <v>0</v>
      </c>
    </row>
    <row r="136" spans="1:30" x14ac:dyDescent="0.25">
      <c r="A136" s="65">
        <v>114</v>
      </c>
      <c r="B136" s="50" t="s">
        <v>99</v>
      </c>
      <c r="C136" s="57" t="s">
        <v>12</v>
      </c>
      <c r="D136" s="35"/>
      <c r="E136" s="35"/>
      <c r="F136" s="35"/>
      <c r="G136" s="35"/>
      <c r="H136" s="49"/>
      <c r="I136" s="352">
        <f t="shared" si="16"/>
        <v>0</v>
      </c>
      <c r="J136" s="35"/>
      <c r="K136" s="35"/>
      <c r="L136" s="35"/>
      <c r="M136" s="35"/>
      <c r="N136" s="38"/>
      <c r="O136" s="49"/>
      <c r="P136" s="38">
        <f t="shared" ref="P136:P148" si="17">(J136+K136+L136+M136+N136)*$P$5</f>
        <v>0</v>
      </c>
      <c r="Q136" s="38"/>
      <c r="R136" s="166">
        <f t="shared" ref="R136:R148" si="18">P136+Q136</f>
        <v>0</v>
      </c>
      <c r="S136" s="148"/>
      <c r="T136" s="35"/>
      <c r="U136" s="206">
        <f t="shared" ref="U136:U148" si="19">(T136+S136)*$U$5</f>
        <v>0</v>
      </c>
      <c r="V136" s="148"/>
      <c r="W136" s="38"/>
      <c r="X136" s="148"/>
      <c r="Y136" s="370">
        <f t="shared" ref="Y136:Y148" si="20">(X136+W136+V136)*$Y$5</f>
        <v>0</v>
      </c>
      <c r="Z136" s="148"/>
      <c r="AA136" s="38"/>
      <c r="AB136" s="53"/>
      <c r="AC136" s="168">
        <f t="shared" ref="AC136:AC148" si="21">(Z136+AA136+AB136)*$AC$5</f>
        <v>0</v>
      </c>
      <c r="AD136" s="171">
        <f t="shared" ref="AD136:AD148" si="22">I136+R136+U136+Y136+AC136</f>
        <v>0</v>
      </c>
    </row>
    <row r="137" spans="1:30" x14ac:dyDescent="0.25">
      <c r="A137" s="45"/>
      <c r="B137" s="57" t="s">
        <v>100</v>
      </c>
      <c r="C137" s="35"/>
      <c r="D137" s="35"/>
      <c r="E137" s="35"/>
      <c r="F137" s="35"/>
      <c r="G137" s="35"/>
      <c r="H137" s="35"/>
      <c r="I137" s="352">
        <f t="shared" si="16"/>
        <v>0</v>
      </c>
      <c r="J137" s="35"/>
      <c r="K137" s="35"/>
      <c r="L137" s="35"/>
      <c r="M137" s="35"/>
      <c r="N137" s="38"/>
      <c r="O137" s="35"/>
      <c r="P137" s="38">
        <f t="shared" si="17"/>
        <v>0</v>
      </c>
      <c r="Q137" s="38"/>
      <c r="R137" s="166">
        <f t="shared" si="18"/>
        <v>0</v>
      </c>
      <c r="S137" s="148"/>
      <c r="T137" s="35"/>
      <c r="U137" s="206">
        <f t="shared" si="19"/>
        <v>0</v>
      </c>
      <c r="V137" s="148"/>
      <c r="W137" s="38"/>
      <c r="X137" s="148"/>
      <c r="Y137" s="370">
        <f t="shared" si="20"/>
        <v>0</v>
      </c>
      <c r="Z137" s="53"/>
      <c r="AA137" s="38"/>
      <c r="AB137" s="53"/>
      <c r="AC137" s="168">
        <f t="shared" si="21"/>
        <v>0</v>
      </c>
      <c r="AD137" s="171">
        <f t="shared" si="22"/>
        <v>0</v>
      </c>
    </row>
    <row r="138" spans="1:30" x14ac:dyDescent="0.25">
      <c r="A138" s="428">
        <v>115</v>
      </c>
      <c r="B138" s="427" t="s">
        <v>299</v>
      </c>
      <c r="C138" s="426" t="s">
        <v>82</v>
      </c>
      <c r="D138" s="35"/>
      <c r="E138" s="35"/>
      <c r="F138" s="35"/>
      <c r="G138" s="35"/>
      <c r="H138" s="35"/>
      <c r="I138" s="352">
        <f t="shared" si="16"/>
        <v>0</v>
      </c>
      <c r="J138" s="35"/>
      <c r="K138" s="35"/>
      <c r="L138" s="35"/>
      <c r="M138" s="35"/>
      <c r="N138" s="38"/>
      <c r="O138" s="35"/>
      <c r="P138" s="38">
        <f t="shared" si="17"/>
        <v>0</v>
      </c>
      <c r="Q138" s="38"/>
      <c r="R138" s="166">
        <f t="shared" si="18"/>
        <v>0</v>
      </c>
      <c r="S138" s="148"/>
      <c r="T138" s="35"/>
      <c r="U138" s="206"/>
      <c r="V138" s="148"/>
      <c r="W138" s="38"/>
      <c r="X138" s="148"/>
      <c r="Y138" s="370"/>
      <c r="Z138" s="53"/>
      <c r="AA138" s="38"/>
      <c r="AB138" s="53"/>
      <c r="AC138" s="168"/>
      <c r="AD138" s="171">
        <f t="shared" si="22"/>
        <v>0</v>
      </c>
    </row>
    <row r="139" spans="1:30" x14ac:dyDescent="0.25">
      <c r="A139" s="245">
        <v>116</v>
      </c>
      <c r="B139" s="261" t="s">
        <v>86</v>
      </c>
      <c r="C139" s="61" t="s">
        <v>12</v>
      </c>
      <c r="D139" s="35"/>
      <c r="E139" s="18"/>
      <c r="F139" s="35"/>
      <c r="G139" s="35"/>
      <c r="H139" s="35"/>
      <c r="I139" s="352">
        <f t="shared" si="16"/>
        <v>0</v>
      </c>
      <c r="J139" s="35"/>
      <c r="K139" s="18"/>
      <c r="L139" s="35"/>
      <c r="M139" s="35"/>
      <c r="N139" s="35"/>
      <c r="O139" s="35"/>
      <c r="P139" s="38">
        <f t="shared" si="17"/>
        <v>0</v>
      </c>
      <c r="Q139" s="38"/>
      <c r="R139" s="166">
        <f t="shared" si="18"/>
        <v>0</v>
      </c>
      <c r="S139" s="38"/>
      <c r="T139" s="35"/>
      <c r="U139" s="206">
        <f t="shared" si="19"/>
        <v>0</v>
      </c>
      <c r="V139" s="127"/>
      <c r="W139" s="35"/>
      <c r="X139" s="38"/>
      <c r="Y139" s="370">
        <f t="shared" si="20"/>
        <v>0</v>
      </c>
      <c r="Z139" s="18"/>
      <c r="AA139" s="38"/>
      <c r="AB139" s="35"/>
      <c r="AC139" s="168">
        <f t="shared" si="21"/>
        <v>0</v>
      </c>
      <c r="AD139" s="171">
        <f t="shared" si="22"/>
        <v>0</v>
      </c>
    </row>
    <row r="140" spans="1:30" ht="18" customHeight="1" x14ac:dyDescent="0.25">
      <c r="A140" s="428">
        <v>117</v>
      </c>
      <c r="B140" s="262" t="s">
        <v>239</v>
      </c>
      <c r="C140" s="63" t="s">
        <v>82</v>
      </c>
      <c r="D140" s="35"/>
      <c r="E140" s="18"/>
      <c r="F140" s="35"/>
      <c r="G140" s="35"/>
      <c r="H140" s="35"/>
      <c r="I140" s="352">
        <f t="shared" si="16"/>
        <v>0</v>
      </c>
      <c r="J140" s="35"/>
      <c r="K140" s="18"/>
      <c r="L140" s="35"/>
      <c r="M140" s="35"/>
      <c r="N140" s="35"/>
      <c r="O140" s="35"/>
      <c r="P140" s="38">
        <f t="shared" si="17"/>
        <v>0</v>
      </c>
      <c r="Q140" s="38"/>
      <c r="R140" s="166">
        <f t="shared" si="18"/>
        <v>0</v>
      </c>
      <c r="S140" s="38"/>
      <c r="T140" s="35"/>
      <c r="U140" s="206">
        <f t="shared" si="19"/>
        <v>0</v>
      </c>
      <c r="V140" s="127"/>
      <c r="W140" s="35"/>
      <c r="X140" s="38"/>
      <c r="Y140" s="370">
        <f t="shared" si="20"/>
        <v>0</v>
      </c>
      <c r="Z140" s="18"/>
      <c r="AA140" s="38"/>
      <c r="AB140" s="35"/>
      <c r="AC140" s="168">
        <f t="shared" si="21"/>
        <v>0</v>
      </c>
      <c r="AD140" s="171">
        <f t="shared" si="22"/>
        <v>0</v>
      </c>
    </row>
    <row r="141" spans="1:30" x14ac:dyDescent="0.25">
      <c r="A141" s="245">
        <v>118</v>
      </c>
      <c r="B141" s="261" t="s">
        <v>231</v>
      </c>
      <c r="C141" s="61" t="s">
        <v>12</v>
      </c>
      <c r="D141" s="35"/>
      <c r="E141" s="18"/>
      <c r="F141" s="35"/>
      <c r="G141" s="35"/>
      <c r="H141" s="35"/>
      <c r="I141" s="352">
        <f t="shared" si="16"/>
        <v>0</v>
      </c>
      <c r="J141" s="35"/>
      <c r="K141" s="18"/>
      <c r="L141" s="35"/>
      <c r="M141" s="35"/>
      <c r="N141" s="35"/>
      <c r="O141" s="35"/>
      <c r="P141" s="38">
        <f t="shared" si="17"/>
        <v>0</v>
      </c>
      <c r="Q141" s="38"/>
      <c r="R141" s="166">
        <f t="shared" si="18"/>
        <v>0</v>
      </c>
      <c r="S141" s="38"/>
      <c r="T141" s="35"/>
      <c r="U141" s="206">
        <f t="shared" si="19"/>
        <v>0</v>
      </c>
      <c r="V141" s="127"/>
      <c r="W141" s="35"/>
      <c r="X141" s="38"/>
      <c r="Y141" s="370">
        <f t="shared" si="20"/>
        <v>0</v>
      </c>
      <c r="Z141" s="18"/>
      <c r="AA141" s="38"/>
      <c r="AB141" s="35"/>
      <c r="AC141" s="168">
        <f t="shared" si="21"/>
        <v>0</v>
      </c>
      <c r="AD141" s="171">
        <f t="shared" si="22"/>
        <v>0</v>
      </c>
    </row>
    <row r="142" spans="1:30" x14ac:dyDescent="0.25">
      <c r="A142" s="428">
        <v>119</v>
      </c>
      <c r="B142" s="261" t="s">
        <v>212</v>
      </c>
      <c r="C142" s="61" t="s">
        <v>12</v>
      </c>
      <c r="D142" s="35"/>
      <c r="E142" s="18"/>
      <c r="F142" s="35"/>
      <c r="G142" s="35"/>
      <c r="H142" s="35"/>
      <c r="I142" s="352">
        <f t="shared" si="16"/>
        <v>0</v>
      </c>
      <c r="J142" s="35"/>
      <c r="K142" s="18"/>
      <c r="L142" s="35"/>
      <c r="M142" s="35"/>
      <c r="N142" s="35"/>
      <c r="O142" s="35"/>
      <c r="P142" s="38">
        <f t="shared" si="17"/>
        <v>0</v>
      </c>
      <c r="Q142" s="38"/>
      <c r="R142" s="166">
        <f t="shared" si="18"/>
        <v>0</v>
      </c>
      <c r="S142" s="38"/>
      <c r="T142" s="35"/>
      <c r="U142" s="206">
        <f t="shared" si="19"/>
        <v>0</v>
      </c>
      <c r="V142" s="127"/>
      <c r="W142" s="35"/>
      <c r="X142" s="38"/>
      <c r="Y142" s="370">
        <f t="shared" si="20"/>
        <v>0</v>
      </c>
      <c r="Z142" s="18"/>
      <c r="AA142" s="38"/>
      <c r="AB142" s="35"/>
      <c r="AC142" s="168">
        <f t="shared" si="21"/>
        <v>0</v>
      </c>
      <c r="AD142" s="171">
        <f t="shared" si="22"/>
        <v>0</v>
      </c>
    </row>
    <row r="143" spans="1:30" x14ac:dyDescent="0.25">
      <c r="A143" s="245">
        <v>120</v>
      </c>
      <c r="B143" s="22" t="s">
        <v>19</v>
      </c>
      <c r="C143" s="23" t="s">
        <v>12</v>
      </c>
      <c r="D143" s="35"/>
      <c r="E143" s="18"/>
      <c r="F143" s="35"/>
      <c r="G143" s="35"/>
      <c r="H143" s="35"/>
      <c r="I143" s="352">
        <f t="shared" si="16"/>
        <v>0</v>
      </c>
      <c r="J143" s="35"/>
      <c r="K143" s="18"/>
      <c r="L143" s="35"/>
      <c r="M143" s="35"/>
      <c r="N143" s="36"/>
      <c r="O143" s="35"/>
      <c r="P143" s="38">
        <f t="shared" si="17"/>
        <v>0</v>
      </c>
      <c r="Q143" s="38"/>
      <c r="R143" s="166">
        <f t="shared" si="18"/>
        <v>0</v>
      </c>
      <c r="S143" s="38"/>
      <c r="T143" s="35"/>
      <c r="U143" s="206">
        <f t="shared" si="19"/>
        <v>0</v>
      </c>
      <c r="V143" s="36"/>
      <c r="W143" s="36"/>
      <c r="X143" s="38"/>
      <c r="Y143" s="370">
        <f t="shared" si="20"/>
        <v>0</v>
      </c>
      <c r="Z143" s="35"/>
      <c r="AA143" s="38"/>
      <c r="AB143" s="35"/>
      <c r="AC143" s="168">
        <f t="shared" si="21"/>
        <v>0</v>
      </c>
      <c r="AD143" s="171">
        <f t="shared" si="22"/>
        <v>0</v>
      </c>
    </row>
    <row r="144" spans="1:30" ht="22.5" x14ac:dyDescent="0.25">
      <c r="A144" s="428">
        <v>121</v>
      </c>
      <c r="B144" s="261" t="s">
        <v>233</v>
      </c>
      <c r="C144" s="61" t="s">
        <v>82</v>
      </c>
      <c r="D144" s="35"/>
      <c r="E144" s="18"/>
      <c r="F144" s="43"/>
      <c r="G144" s="35"/>
      <c r="H144" s="35"/>
      <c r="I144" s="352">
        <f t="shared" si="16"/>
        <v>0</v>
      </c>
      <c r="J144" s="35"/>
      <c r="K144" s="18"/>
      <c r="L144" s="43"/>
      <c r="M144" s="35"/>
      <c r="N144" s="36"/>
      <c r="O144" s="35"/>
      <c r="P144" s="38">
        <f t="shared" si="17"/>
        <v>0</v>
      </c>
      <c r="Q144" s="38"/>
      <c r="R144" s="166">
        <f t="shared" si="18"/>
        <v>0</v>
      </c>
      <c r="S144" s="38"/>
      <c r="T144" s="35"/>
      <c r="U144" s="206">
        <f t="shared" si="19"/>
        <v>0</v>
      </c>
      <c r="V144" s="36"/>
      <c r="W144" s="36"/>
      <c r="X144" s="38"/>
      <c r="Y144" s="370">
        <f t="shared" si="20"/>
        <v>0</v>
      </c>
      <c r="Z144" s="18"/>
      <c r="AA144" s="38"/>
      <c r="AB144" s="35"/>
      <c r="AC144" s="168">
        <f t="shared" si="21"/>
        <v>0</v>
      </c>
      <c r="AD144" s="171">
        <f t="shared" si="22"/>
        <v>0</v>
      </c>
    </row>
    <row r="145" spans="1:30" x14ac:dyDescent="0.25">
      <c r="A145" s="245">
        <v>122</v>
      </c>
      <c r="B145" s="261" t="s">
        <v>234</v>
      </c>
      <c r="C145" s="61" t="s">
        <v>82</v>
      </c>
      <c r="D145" s="35"/>
      <c r="E145" s="18"/>
      <c r="F145" s="43"/>
      <c r="G145" s="35"/>
      <c r="H145" s="35"/>
      <c r="I145" s="352">
        <f t="shared" si="16"/>
        <v>0</v>
      </c>
      <c r="J145" s="35"/>
      <c r="K145" s="18"/>
      <c r="L145" s="43"/>
      <c r="M145" s="35"/>
      <c r="N145" s="43"/>
      <c r="O145" s="35"/>
      <c r="P145" s="38">
        <f t="shared" si="17"/>
        <v>0</v>
      </c>
      <c r="Q145" s="38"/>
      <c r="R145" s="166">
        <f t="shared" si="18"/>
        <v>0</v>
      </c>
      <c r="S145" s="38"/>
      <c r="T145" s="35"/>
      <c r="U145" s="206">
        <f t="shared" si="19"/>
        <v>0</v>
      </c>
      <c r="V145" s="35"/>
      <c r="W145" s="35"/>
      <c r="X145" s="38"/>
      <c r="Y145" s="370">
        <f t="shared" si="20"/>
        <v>0</v>
      </c>
      <c r="Z145" s="18"/>
      <c r="AA145" s="38"/>
      <c r="AB145" s="35"/>
      <c r="AC145" s="168">
        <f t="shared" si="21"/>
        <v>0</v>
      </c>
      <c r="AD145" s="171">
        <f t="shared" si="22"/>
        <v>0</v>
      </c>
    </row>
    <row r="146" spans="1:30" ht="16.5" customHeight="1" x14ac:dyDescent="0.25">
      <c r="A146" s="428">
        <v>123</v>
      </c>
      <c r="B146" s="261" t="s">
        <v>241</v>
      </c>
      <c r="C146" s="61" t="s">
        <v>82</v>
      </c>
      <c r="D146" s="35"/>
      <c r="E146" s="18"/>
      <c r="F146" s="43"/>
      <c r="G146" s="35"/>
      <c r="H146" s="35"/>
      <c r="I146" s="352">
        <f t="shared" si="16"/>
        <v>0</v>
      </c>
      <c r="J146" s="35"/>
      <c r="K146" s="18"/>
      <c r="L146" s="43"/>
      <c r="M146" s="35"/>
      <c r="N146" s="43"/>
      <c r="O146" s="35"/>
      <c r="P146" s="38">
        <f t="shared" si="17"/>
        <v>0</v>
      </c>
      <c r="Q146" s="38"/>
      <c r="R146" s="166">
        <f t="shared" si="18"/>
        <v>0</v>
      </c>
      <c r="S146" s="38"/>
      <c r="T146" s="35"/>
      <c r="U146" s="206">
        <f t="shared" si="19"/>
        <v>0</v>
      </c>
      <c r="V146" s="127"/>
      <c r="W146" s="35"/>
      <c r="X146" s="38"/>
      <c r="Y146" s="370">
        <f t="shared" si="20"/>
        <v>0</v>
      </c>
      <c r="Z146" s="18"/>
      <c r="AA146" s="38"/>
      <c r="AB146" s="35"/>
      <c r="AC146" s="168">
        <f t="shared" si="21"/>
        <v>0</v>
      </c>
      <c r="AD146" s="171">
        <f t="shared" si="22"/>
        <v>0</v>
      </c>
    </row>
    <row r="147" spans="1:30" ht="22.5" x14ac:dyDescent="0.25">
      <c r="A147" s="245">
        <v>124</v>
      </c>
      <c r="B147" s="261" t="s">
        <v>235</v>
      </c>
      <c r="C147" s="61" t="s">
        <v>82</v>
      </c>
      <c r="D147" s="35"/>
      <c r="E147" s="18"/>
      <c r="F147" s="35"/>
      <c r="G147" s="35"/>
      <c r="H147" s="35"/>
      <c r="I147" s="352">
        <f t="shared" si="16"/>
        <v>0</v>
      </c>
      <c r="J147" s="35"/>
      <c r="K147" s="18"/>
      <c r="L147" s="35"/>
      <c r="M147" s="35"/>
      <c r="N147" s="35"/>
      <c r="O147" s="35"/>
      <c r="P147" s="38">
        <f t="shared" si="17"/>
        <v>0</v>
      </c>
      <c r="Q147" s="38"/>
      <c r="R147" s="166">
        <f t="shared" si="18"/>
        <v>0</v>
      </c>
      <c r="S147" s="38"/>
      <c r="T147" s="35"/>
      <c r="U147" s="206">
        <f t="shared" si="19"/>
        <v>0</v>
      </c>
      <c r="V147" s="127"/>
      <c r="W147" s="35"/>
      <c r="X147" s="38"/>
      <c r="Y147" s="370">
        <f t="shared" si="20"/>
        <v>0</v>
      </c>
      <c r="Z147" s="18"/>
      <c r="AA147" s="38"/>
      <c r="AB147" s="35"/>
      <c r="AC147" s="168">
        <f t="shared" si="21"/>
        <v>0</v>
      </c>
      <c r="AD147" s="171">
        <f t="shared" si="22"/>
        <v>0</v>
      </c>
    </row>
    <row r="148" spans="1:30" x14ac:dyDescent="0.25">
      <c r="A148" s="428">
        <v>125</v>
      </c>
      <c r="B148" s="261" t="s">
        <v>211</v>
      </c>
      <c r="C148" s="61" t="s">
        <v>82</v>
      </c>
      <c r="D148" s="35"/>
      <c r="E148" s="18"/>
      <c r="F148" s="35"/>
      <c r="G148" s="35"/>
      <c r="H148" s="35"/>
      <c r="I148" s="352">
        <f t="shared" si="16"/>
        <v>0</v>
      </c>
      <c r="J148" s="35"/>
      <c r="K148" s="18"/>
      <c r="L148" s="35"/>
      <c r="M148" s="35"/>
      <c r="N148" s="35"/>
      <c r="O148" s="35"/>
      <c r="P148" s="38">
        <f t="shared" si="17"/>
        <v>0</v>
      </c>
      <c r="Q148" s="38"/>
      <c r="R148" s="166">
        <f t="shared" si="18"/>
        <v>0</v>
      </c>
      <c r="S148" s="38"/>
      <c r="T148" s="35"/>
      <c r="U148" s="206">
        <f t="shared" si="19"/>
        <v>0</v>
      </c>
      <c r="V148" s="127"/>
      <c r="W148" s="38"/>
      <c r="X148" s="38"/>
      <c r="Y148" s="370">
        <f t="shared" si="20"/>
        <v>0</v>
      </c>
      <c r="Z148" s="18"/>
      <c r="AA148" s="35"/>
      <c r="AB148" s="35"/>
      <c r="AC148" s="168">
        <f t="shared" si="21"/>
        <v>0</v>
      </c>
      <c r="AD148" s="171">
        <f t="shared" si="22"/>
        <v>0</v>
      </c>
    </row>
  </sheetData>
  <mergeCells count="17">
    <mergeCell ref="AD2:AD4"/>
    <mergeCell ref="S2:T2"/>
    <mergeCell ref="J2:O2"/>
    <mergeCell ref="R2:R4"/>
    <mergeCell ref="U2:U4"/>
    <mergeCell ref="A1:AC1"/>
    <mergeCell ref="D2:H2"/>
    <mergeCell ref="Z2:AB2"/>
    <mergeCell ref="I2:I4"/>
    <mergeCell ref="AC2:AC4"/>
    <mergeCell ref="V2:X2"/>
    <mergeCell ref="Y2:Y4"/>
    <mergeCell ref="P2:P4"/>
    <mergeCell ref="Q2:Q4"/>
    <mergeCell ref="Z3:Z4"/>
    <mergeCell ref="AA3:AA4"/>
    <mergeCell ref="AB3:AB4"/>
  </mergeCells>
  <pageMargins left="0.11811023622047245" right="0.11811023622047245" top="0.19685039370078741" bottom="0.15748031496062992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8"/>
  <sheetViews>
    <sheetView zoomScaleNormal="100" workbookViewId="0">
      <pane xSplit="3" ySplit="5" topLeftCell="S138" activePane="bottomRight" state="frozen"/>
      <selection activeCell="A3" sqref="A3"/>
      <selection pane="topRight" activeCell="D3" sqref="D3"/>
      <selection pane="bottomLeft" activeCell="A9" sqref="A9"/>
      <selection pane="bottomRight" activeCell="AG144" sqref="AG143:AG144"/>
    </sheetView>
  </sheetViews>
  <sheetFormatPr defaultRowHeight="15" x14ac:dyDescent="0.25"/>
  <cols>
    <col min="1" max="1" width="5.140625" style="246" customWidth="1"/>
    <col min="2" max="2" width="23.7109375" style="273" customWidth="1"/>
    <col min="3" max="3" width="4" customWidth="1"/>
    <col min="4" max="4" width="8.140625" customWidth="1"/>
    <col min="5" max="5" width="7.7109375" customWidth="1"/>
    <col min="6" max="8" width="9.28515625" customWidth="1"/>
    <col min="9" max="9" width="8.42578125" customWidth="1"/>
    <col min="10" max="10" width="9.28515625" style="30" customWidth="1"/>
    <col min="11" max="13" width="8" customWidth="1"/>
    <col min="14" max="14" width="8.140625" customWidth="1"/>
    <col min="15" max="16" width="7.7109375" customWidth="1"/>
    <col min="17" max="17" width="8.28515625" customWidth="1"/>
    <col min="18" max="19" width="7" customWidth="1"/>
    <col min="20" max="20" width="8.7109375" style="30" hidden="1" customWidth="1"/>
    <col min="21" max="21" width="9.5703125" customWidth="1"/>
    <col min="22" max="22" width="11.28515625" customWidth="1"/>
    <col min="23" max="23" width="9" hidden="1" customWidth="1"/>
    <col min="24" max="24" width="8" customWidth="1"/>
    <col min="25" max="25" width="8.7109375" customWidth="1"/>
    <col min="26" max="26" width="9.140625" customWidth="1"/>
    <col min="27" max="27" width="8.42578125" customWidth="1"/>
    <col min="28" max="31" width="9.28515625" hidden="1" customWidth="1"/>
    <col min="32" max="32" width="9.28515625" customWidth="1"/>
    <col min="33" max="33" width="8.7109375" customWidth="1"/>
    <col min="34" max="34" width="7.7109375" customWidth="1"/>
    <col min="35" max="35" width="9.28515625" customWidth="1"/>
    <col min="36" max="36" width="15" style="169" customWidth="1"/>
  </cols>
  <sheetData>
    <row r="1" spans="1:36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  <c r="AJ1"/>
    </row>
    <row r="2" spans="1:36" ht="31.5" customHeight="1" x14ac:dyDescent="0.25">
      <c r="A2" s="247"/>
      <c r="B2" s="265"/>
      <c r="C2" s="2"/>
      <c r="D2" s="462" t="s">
        <v>276</v>
      </c>
      <c r="E2" s="462"/>
      <c r="F2" s="462"/>
      <c r="G2" s="462"/>
      <c r="H2" s="462"/>
      <c r="I2" s="462"/>
      <c r="J2" s="462"/>
      <c r="K2" s="463" t="s">
        <v>310</v>
      </c>
      <c r="L2" s="463" t="s">
        <v>311</v>
      </c>
      <c r="M2" s="453" t="s">
        <v>124</v>
      </c>
      <c r="N2" s="474" t="s">
        <v>354</v>
      </c>
      <c r="O2" s="474"/>
      <c r="P2" s="474"/>
      <c r="Q2" s="474"/>
      <c r="R2" s="474"/>
      <c r="S2" s="474"/>
      <c r="T2" s="474"/>
      <c r="U2" s="475" t="s">
        <v>314</v>
      </c>
      <c r="V2" s="475" t="s">
        <v>315</v>
      </c>
      <c r="W2" s="511"/>
      <c r="X2" s="456" t="s">
        <v>124</v>
      </c>
      <c r="Y2" s="473" t="s">
        <v>349</v>
      </c>
      <c r="Z2" s="473"/>
      <c r="AA2" s="489" t="s">
        <v>124</v>
      </c>
      <c r="AB2" s="478" t="s">
        <v>351</v>
      </c>
      <c r="AC2" s="478"/>
      <c r="AD2" s="478"/>
      <c r="AE2" s="479" t="s">
        <v>124</v>
      </c>
      <c r="AF2" s="466" t="s">
        <v>374</v>
      </c>
      <c r="AG2" s="466"/>
      <c r="AH2" s="466"/>
      <c r="AI2" s="467" t="s">
        <v>124</v>
      </c>
      <c r="AJ2" s="487" t="s">
        <v>144</v>
      </c>
    </row>
    <row r="3" spans="1:36" s="34" customFormat="1" ht="56.25" x14ac:dyDescent="0.25">
      <c r="A3" s="248"/>
      <c r="B3" s="64" t="s">
        <v>130</v>
      </c>
      <c r="C3" s="8"/>
      <c r="D3" s="398" t="s">
        <v>162</v>
      </c>
      <c r="E3" s="403" t="s">
        <v>155</v>
      </c>
      <c r="F3" s="403" t="s">
        <v>289</v>
      </c>
      <c r="G3" s="403" t="s">
        <v>313</v>
      </c>
      <c r="H3" s="403" t="s">
        <v>312</v>
      </c>
      <c r="I3" s="403" t="s">
        <v>60</v>
      </c>
      <c r="J3" s="403" t="s">
        <v>147</v>
      </c>
      <c r="K3" s="485"/>
      <c r="L3" s="485"/>
      <c r="M3" s="454"/>
      <c r="N3" s="42" t="s">
        <v>162</v>
      </c>
      <c r="O3" s="211" t="s">
        <v>289</v>
      </c>
      <c r="P3" s="42" t="s">
        <v>313</v>
      </c>
      <c r="Q3" s="42" t="s">
        <v>312</v>
      </c>
      <c r="R3" s="211" t="s">
        <v>118</v>
      </c>
      <c r="S3" s="211" t="s">
        <v>147</v>
      </c>
      <c r="T3" s="211"/>
      <c r="U3" s="495"/>
      <c r="V3" s="495"/>
      <c r="W3" s="512"/>
      <c r="X3" s="502"/>
      <c r="Y3" s="212" t="s">
        <v>263</v>
      </c>
      <c r="Z3" s="203" t="s">
        <v>118</v>
      </c>
      <c r="AA3" s="490"/>
      <c r="AB3" s="364" t="s">
        <v>343</v>
      </c>
      <c r="AC3" s="440" t="s">
        <v>336</v>
      </c>
      <c r="AD3" s="365" t="s">
        <v>149</v>
      </c>
      <c r="AE3" s="497"/>
      <c r="AF3" s="507" t="s">
        <v>387</v>
      </c>
      <c r="AG3" s="451" t="s">
        <v>388</v>
      </c>
      <c r="AH3" s="449" t="s">
        <v>149</v>
      </c>
      <c r="AI3" s="457"/>
      <c r="AJ3" s="488"/>
    </row>
    <row r="4" spans="1:36" x14ac:dyDescent="0.25">
      <c r="A4" s="248"/>
      <c r="B4" s="266" t="s">
        <v>4</v>
      </c>
      <c r="C4" s="8"/>
      <c r="D4" s="351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351" t="s">
        <v>153</v>
      </c>
      <c r="J4" s="351" t="s">
        <v>153</v>
      </c>
      <c r="K4" s="486"/>
      <c r="L4" s="486"/>
      <c r="M4" s="455"/>
      <c r="N4" s="153" t="s">
        <v>243</v>
      </c>
      <c r="O4" s="357" t="s">
        <v>243</v>
      </c>
      <c r="P4" s="153" t="s">
        <v>243</v>
      </c>
      <c r="Q4" s="153" t="s">
        <v>243</v>
      </c>
      <c r="R4" s="357" t="s">
        <v>243</v>
      </c>
      <c r="S4" s="357" t="s">
        <v>243</v>
      </c>
      <c r="T4" s="357"/>
      <c r="U4" s="496"/>
      <c r="V4" s="496"/>
      <c r="W4" s="513"/>
      <c r="X4" s="503"/>
      <c r="Y4" s="204" t="s">
        <v>243</v>
      </c>
      <c r="Z4" s="207" t="s">
        <v>243</v>
      </c>
      <c r="AA4" s="491"/>
      <c r="AB4" s="367" t="s">
        <v>243</v>
      </c>
      <c r="AC4" s="375" t="s">
        <v>243</v>
      </c>
      <c r="AD4" s="367" t="s">
        <v>243</v>
      </c>
      <c r="AE4" s="498"/>
      <c r="AF4" s="508"/>
      <c r="AG4" s="452"/>
      <c r="AH4" s="450"/>
      <c r="AI4" s="458"/>
      <c r="AJ4" s="488"/>
    </row>
    <row r="5" spans="1:36" ht="14.25" customHeight="1" x14ac:dyDescent="0.25">
      <c r="A5" s="248"/>
      <c r="B5" s="267" t="s">
        <v>5</v>
      </c>
      <c r="C5" s="11"/>
      <c r="D5" s="404" t="s">
        <v>7</v>
      </c>
      <c r="E5" s="404" t="s">
        <v>285</v>
      </c>
      <c r="F5" s="404" t="s">
        <v>8</v>
      </c>
      <c r="G5" s="404" t="s">
        <v>177</v>
      </c>
      <c r="H5" s="404" t="s">
        <v>261</v>
      </c>
      <c r="I5" s="404" t="s">
        <v>6</v>
      </c>
      <c r="J5" s="404" t="s">
        <v>330</v>
      </c>
      <c r="K5" s="195" t="s">
        <v>352</v>
      </c>
      <c r="L5" s="195" t="s">
        <v>259</v>
      </c>
      <c r="M5" s="432">
        <f>L5+K5</f>
        <v>1</v>
      </c>
      <c r="N5" s="395" t="s">
        <v>7</v>
      </c>
      <c r="O5" s="394" t="s">
        <v>251</v>
      </c>
      <c r="P5" s="395" t="s">
        <v>177</v>
      </c>
      <c r="Q5" s="395" t="s">
        <v>142</v>
      </c>
      <c r="R5" s="394" t="s">
        <v>159</v>
      </c>
      <c r="S5" s="394" t="s">
        <v>248</v>
      </c>
      <c r="T5" s="358"/>
      <c r="U5" s="195" t="s">
        <v>352</v>
      </c>
      <c r="V5" s="195" t="s">
        <v>259</v>
      </c>
      <c r="W5" s="195"/>
      <c r="X5" s="349">
        <f>W5+U5+V5</f>
        <v>1</v>
      </c>
      <c r="Y5" s="215" t="s">
        <v>9</v>
      </c>
      <c r="Z5" s="205" t="s">
        <v>159</v>
      </c>
      <c r="AA5" s="196">
        <v>1</v>
      </c>
      <c r="AB5" s="369" t="s">
        <v>114</v>
      </c>
      <c r="AC5" s="441" t="s">
        <v>6</v>
      </c>
      <c r="AD5" s="369" t="s">
        <v>9</v>
      </c>
      <c r="AE5" s="196">
        <v>0</v>
      </c>
      <c r="AF5" s="448" t="s">
        <v>379</v>
      </c>
      <c r="AG5" s="154" t="s">
        <v>6</v>
      </c>
      <c r="AH5" s="154" t="s">
        <v>9</v>
      </c>
      <c r="AI5" s="195" t="s">
        <v>259</v>
      </c>
      <c r="AJ5" s="177">
        <f>M5+X5+AA5+AE5+AI5</f>
        <v>4</v>
      </c>
    </row>
    <row r="6" spans="1:36" x14ac:dyDescent="0.25">
      <c r="A6" s="248"/>
      <c r="B6" s="64" t="s">
        <v>197</v>
      </c>
      <c r="C6" s="52"/>
      <c r="D6" s="13"/>
      <c r="E6" s="13"/>
      <c r="F6" s="33"/>
      <c r="G6" s="33"/>
      <c r="H6" s="33"/>
      <c r="I6" s="33"/>
      <c r="J6" s="33"/>
      <c r="K6" s="147"/>
      <c r="L6" s="147"/>
      <c r="M6" s="147"/>
      <c r="N6" s="145"/>
      <c r="O6" s="13"/>
      <c r="P6" s="33"/>
      <c r="Q6" s="33"/>
      <c r="R6" s="33"/>
      <c r="S6" s="33"/>
      <c r="T6" s="33"/>
      <c r="U6" s="147"/>
      <c r="V6" s="147"/>
      <c r="W6" s="147"/>
      <c r="X6" s="147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147"/>
      <c r="AJ6" s="170"/>
    </row>
    <row r="7" spans="1:36" x14ac:dyDescent="0.25">
      <c r="A7" s="231">
        <v>1</v>
      </c>
      <c r="B7" s="16" t="s">
        <v>11</v>
      </c>
      <c r="C7" s="17" t="s">
        <v>12</v>
      </c>
      <c r="D7" s="144"/>
      <c r="E7" s="144"/>
      <c r="F7" s="144"/>
      <c r="G7" s="144"/>
      <c r="H7" s="144"/>
      <c r="I7" s="38"/>
      <c r="J7" s="38"/>
      <c r="K7" s="38">
        <f>(J7+I7+F7+E7+D7)*$K$5</f>
        <v>0</v>
      </c>
      <c r="L7" s="38">
        <f>(J7+I7+H7+G7+E7+D7)*$L$5</f>
        <v>0</v>
      </c>
      <c r="M7" s="352">
        <f>L7+K7</f>
        <v>0</v>
      </c>
      <c r="N7" s="38"/>
      <c r="O7" s="144"/>
      <c r="P7" s="144"/>
      <c r="Q7" s="144"/>
      <c r="R7" s="38"/>
      <c r="S7" s="38"/>
      <c r="T7" s="38"/>
      <c r="U7" s="38">
        <f>(N7+O7+R7+S7)*$U$5</f>
        <v>0</v>
      </c>
      <c r="V7" s="38">
        <f>(S7+R7+Q7+P7+N7)*$V$5</f>
        <v>0</v>
      </c>
      <c r="W7" s="38"/>
      <c r="X7" s="166">
        <f>W7+U7+V7</f>
        <v>0</v>
      </c>
      <c r="Y7" s="38"/>
      <c r="Z7" s="38"/>
      <c r="AA7" s="206">
        <f>(Z7+Y7)*$AA$5</f>
        <v>0</v>
      </c>
      <c r="AB7" s="38"/>
      <c r="AC7" s="38"/>
      <c r="AD7" s="38"/>
      <c r="AE7" s="370">
        <f>(AD7+AC7+AB7)*$AE$5</f>
        <v>0</v>
      </c>
      <c r="AF7" s="38"/>
      <c r="AG7" s="38"/>
      <c r="AH7" s="38"/>
      <c r="AI7" s="168">
        <f>(AG7+AF7+AH7)*$AI$5</f>
        <v>0</v>
      </c>
      <c r="AJ7" s="171">
        <f>M7+X7+AA7+AE7+AI7</f>
        <v>0</v>
      </c>
    </row>
    <row r="8" spans="1:36" x14ac:dyDescent="0.25">
      <c r="A8" s="231">
        <v>2</v>
      </c>
      <c r="B8" s="19" t="s">
        <v>13</v>
      </c>
      <c r="C8" s="20" t="s">
        <v>12</v>
      </c>
      <c r="D8" s="144"/>
      <c r="E8" s="38"/>
      <c r="F8" s="144"/>
      <c r="G8" s="144"/>
      <c r="H8" s="144"/>
      <c r="I8" s="38"/>
      <c r="J8" s="38">
        <v>2.5000000000000001E-2</v>
      </c>
      <c r="K8" s="38">
        <f t="shared" ref="K8:K71" si="0">(J8+I8+F8+E8+D8)*$K$5</f>
        <v>0</v>
      </c>
      <c r="L8" s="38">
        <f t="shared" ref="L8:L71" si="1">(J8+I8+H8+G8+E8+D8)*$L$5</f>
        <v>2.5000000000000001E-2</v>
      </c>
      <c r="M8" s="352">
        <f t="shared" ref="M8:M71" si="2">L8+K8</f>
        <v>2.5000000000000001E-2</v>
      </c>
      <c r="N8" s="38"/>
      <c r="O8" s="38"/>
      <c r="P8" s="144"/>
      <c r="Q8" s="144"/>
      <c r="R8" s="38"/>
      <c r="S8" s="38">
        <v>0.02</v>
      </c>
      <c r="T8" s="38"/>
      <c r="U8" s="38">
        <f t="shared" ref="U8:U71" si="3">(N8+O8+R8+S8)*$U$5</f>
        <v>0</v>
      </c>
      <c r="V8" s="38">
        <f t="shared" ref="V8:V71" si="4">(S8+R8+Q8+P8+N8)*$V$5</f>
        <v>0.02</v>
      </c>
      <c r="W8" s="38"/>
      <c r="X8" s="166">
        <f t="shared" ref="X8:X71" si="5">W8+U8+V8</f>
        <v>0.02</v>
      </c>
      <c r="Y8" s="38"/>
      <c r="Z8" s="38"/>
      <c r="AA8" s="206">
        <f t="shared" ref="AA8:AA38" si="6">(Z8+Y8)*$AA$5</f>
        <v>0</v>
      </c>
      <c r="AB8" s="38"/>
      <c r="AC8" s="38"/>
      <c r="AD8" s="38"/>
      <c r="AE8" s="370">
        <f t="shared" ref="AE8:AE71" si="7">(AD8+AC8+AB8)*$AE$5</f>
        <v>0</v>
      </c>
      <c r="AF8" s="38"/>
      <c r="AG8" s="160"/>
      <c r="AH8" s="38"/>
      <c r="AI8" s="168">
        <f t="shared" ref="AI8:AI38" si="8">(AG8+AF8+AH8)*$AI$5</f>
        <v>0</v>
      </c>
      <c r="AJ8" s="171">
        <f t="shared" ref="AJ8:AJ71" si="9">M8+X8+AA8+AE8+AI8</f>
        <v>4.4999999999999998E-2</v>
      </c>
    </row>
    <row r="9" spans="1:36" x14ac:dyDescent="0.25">
      <c r="A9" s="231">
        <v>3</v>
      </c>
      <c r="B9" s="78" t="s">
        <v>146</v>
      </c>
      <c r="C9" s="17" t="s">
        <v>12</v>
      </c>
      <c r="D9" s="144"/>
      <c r="E9" s="38"/>
      <c r="F9" s="144"/>
      <c r="G9" s="144"/>
      <c r="H9" s="144"/>
      <c r="I9" s="38"/>
      <c r="J9" s="38">
        <v>0.03</v>
      </c>
      <c r="K9" s="38">
        <f t="shared" si="0"/>
        <v>0</v>
      </c>
      <c r="L9" s="38">
        <f t="shared" si="1"/>
        <v>0.03</v>
      </c>
      <c r="M9" s="352">
        <f t="shared" si="2"/>
        <v>0.03</v>
      </c>
      <c r="N9" s="38"/>
      <c r="O9" s="38"/>
      <c r="P9" s="144"/>
      <c r="Q9" s="144"/>
      <c r="R9" s="38"/>
      <c r="S9" s="38">
        <v>0.03</v>
      </c>
      <c r="T9" s="38"/>
      <c r="U9" s="38">
        <f t="shared" si="3"/>
        <v>0</v>
      </c>
      <c r="V9" s="38">
        <f t="shared" si="4"/>
        <v>0.03</v>
      </c>
      <c r="W9" s="38"/>
      <c r="X9" s="166">
        <f t="shared" si="5"/>
        <v>0.03</v>
      </c>
      <c r="Y9" s="38"/>
      <c r="Z9" s="38"/>
      <c r="AA9" s="206">
        <f t="shared" si="6"/>
        <v>0</v>
      </c>
      <c r="AB9" s="38"/>
      <c r="AC9" s="38"/>
      <c r="AD9" s="167">
        <v>0.03</v>
      </c>
      <c r="AE9" s="370">
        <f t="shared" si="7"/>
        <v>0</v>
      </c>
      <c r="AF9" s="38"/>
      <c r="AG9" s="160"/>
      <c r="AH9" s="168">
        <v>0.03</v>
      </c>
      <c r="AI9" s="168">
        <f t="shared" si="8"/>
        <v>0.03</v>
      </c>
      <c r="AJ9" s="171">
        <f t="shared" si="9"/>
        <v>0.09</v>
      </c>
    </row>
    <row r="10" spans="1:36" x14ac:dyDescent="0.25">
      <c r="A10" s="231">
        <v>4</v>
      </c>
      <c r="B10" s="85" t="s">
        <v>219</v>
      </c>
      <c r="C10" s="23" t="s">
        <v>82</v>
      </c>
      <c r="D10" s="144"/>
      <c r="E10" s="38"/>
      <c r="F10" s="144"/>
      <c r="G10" s="144"/>
      <c r="H10" s="144"/>
      <c r="I10" s="38"/>
      <c r="J10" s="38"/>
      <c r="K10" s="38">
        <f t="shared" si="0"/>
        <v>0</v>
      </c>
      <c r="L10" s="38">
        <f t="shared" si="1"/>
        <v>0</v>
      </c>
      <c r="M10" s="352">
        <f t="shared" si="2"/>
        <v>0</v>
      </c>
      <c r="N10" s="38"/>
      <c r="O10" s="38"/>
      <c r="P10" s="144"/>
      <c r="Q10" s="144"/>
      <c r="R10" s="38"/>
      <c r="S10" s="38"/>
      <c r="T10" s="38"/>
      <c r="U10" s="38">
        <f t="shared" si="3"/>
        <v>0</v>
      </c>
      <c r="V10" s="38">
        <f t="shared" si="4"/>
        <v>0</v>
      </c>
      <c r="W10" s="38"/>
      <c r="X10" s="166">
        <f t="shared" si="5"/>
        <v>0</v>
      </c>
      <c r="Y10" s="38"/>
      <c r="Z10" s="38"/>
      <c r="AA10" s="206">
        <f t="shared" si="6"/>
        <v>0</v>
      </c>
      <c r="AB10" s="38"/>
      <c r="AC10" s="38"/>
      <c r="AD10" s="38"/>
      <c r="AE10" s="370">
        <f t="shared" si="7"/>
        <v>0</v>
      </c>
      <c r="AF10" s="38"/>
      <c r="AG10" s="160"/>
      <c r="AH10" s="38"/>
      <c r="AI10" s="168">
        <f t="shared" si="8"/>
        <v>0</v>
      </c>
      <c r="AJ10" s="171">
        <f t="shared" si="9"/>
        <v>0</v>
      </c>
    </row>
    <row r="11" spans="1:36" x14ac:dyDescent="0.25">
      <c r="A11" s="248"/>
      <c r="B11" s="64" t="s">
        <v>186</v>
      </c>
      <c r="C11" s="7"/>
      <c r="D11" s="144"/>
      <c r="E11" s="38"/>
      <c r="F11" s="144"/>
      <c r="G11" s="144"/>
      <c r="H11" s="144"/>
      <c r="I11" s="38"/>
      <c r="J11" s="38"/>
      <c r="K11" s="38">
        <f t="shared" si="0"/>
        <v>0</v>
      </c>
      <c r="L11" s="38">
        <f t="shared" si="1"/>
        <v>0</v>
      </c>
      <c r="M11" s="352">
        <f t="shared" si="2"/>
        <v>0</v>
      </c>
      <c r="N11" s="38"/>
      <c r="O11" s="38"/>
      <c r="P11" s="144"/>
      <c r="Q11" s="144"/>
      <c r="R11" s="38"/>
      <c r="S11" s="38"/>
      <c r="T11" s="38"/>
      <c r="U11" s="38">
        <f t="shared" si="3"/>
        <v>0</v>
      </c>
      <c r="V11" s="38">
        <f t="shared" si="4"/>
        <v>0</v>
      </c>
      <c r="W11" s="38"/>
      <c r="X11" s="166">
        <f t="shared" si="5"/>
        <v>0</v>
      </c>
      <c r="Y11" s="38"/>
      <c r="Z11" s="38"/>
      <c r="AA11" s="206">
        <f t="shared" si="6"/>
        <v>0</v>
      </c>
      <c r="AB11" s="38"/>
      <c r="AC11" s="38"/>
      <c r="AD11" s="38"/>
      <c r="AE11" s="370">
        <f t="shared" si="7"/>
        <v>0</v>
      </c>
      <c r="AF11" s="38"/>
      <c r="AG11" s="160"/>
      <c r="AH11" s="38"/>
      <c r="AI11" s="168">
        <f t="shared" si="8"/>
        <v>0</v>
      </c>
      <c r="AJ11" s="171">
        <f t="shared" si="9"/>
        <v>0</v>
      </c>
    </row>
    <row r="12" spans="1:36" x14ac:dyDescent="0.25">
      <c r="A12" s="231">
        <v>5</v>
      </c>
      <c r="B12" s="16" t="s">
        <v>44</v>
      </c>
      <c r="C12" s="17" t="s">
        <v>12</v>
      </c>
      <c r="D12" s="144"/>
      <c r="E12" s="38"/>
      <c r="F12" s="144"/>
      <c r="G12" s="144"/>
      <c r="H12" s="144"/>
      <c r="I12" s="435">
        <v>0.1</v>
      </c>
      <c r="J12" s="38"/>
      <c r="K12" s="38">
        <f t="shared" si="0"/>
        <v>0</v>
      </c>
      <c r="L12" s="38">
        <f t="shared" si="1"/>
        <v>0.1</v>
      </c>
      <c r="M12" s="352">
        <f t="shared" si="2"/>
        <v>0.1</v>
      </c>
      <c r="N12" s="38"/>
      <c r="O12" s="38"/>
      <c r="P12" s="144"/>
      <c r="Q12" s="144"/>
      <c r="R12" s="38"/>
      <c r="S12" s="38"/>
      <c r="T12" s="38"/>
      <c r="U12" s="38">
        <f t="shared" si="3"/>
        <v>0</v>
      </c>
      <c r="V12" s="38">
        <f t="shared" si="4"/>
        <v>0</v>
      </c>
      <c r="W12" s="38"/>
      <c r="X12" s="166">
        <f t="shared" si="5"/>
        <v>0</v>
      </c>
      <c r="Y12" s="38"/>
      <c r="Z12" s="38"/>
      <c r="AA12" s="206">
        <f t="shared" si="6"/>
        <v>0</v>
      </c>
      <c r="AB12" s="38">
        <v>7.4999999999999997E-2</v>
      </c>
      <c r="AC12" s="38"/>
      <c r="AD12" s="38"/>
      <c r="AE12" s="370">
        <f t="shared" si="7"/>
        <v>0</v>
      </c>
      <c r="AF12" s="38"/>
      <c r="AG12" s="160"/>
      <c r="AH12" s="38"/>
      <c r="AI12" s="168">
        <f t="shared" si="8"/>
        <v>0</v>
      </c>
      <c r="AJ12" s="171">
        <f t="shared" si="9"/>
        <v>0.1</v>
      </c>
    </row>
    <row r="13" spans="1:36" x14ac:dyDescent="0.25">
      <c r="A13" s="231">
        <v>6</v>
      </c>
      <c r="B13" s="16" t="s">
        <v>49</v>
      </c>
      <c r="C13" s="17" t="s">
        <v>12</v>
      </c>
      <c r="D13" s="144"/>
      <c r="E13" s="38"/>
      <c r="F13" s="144"/>
      <c r="G13" s="144"/>
      <c r="H13" s="144"/>
      <c r="I13" s="38"/>
      <c r="J13" s="38"/>
      <c r="K13" s="38">
        <f t="shared" si="0"/>
        <v>0</v>
      </c>
      <c r="L13" s="38">
        <f t="shared" si="1"/>
        <v>0</v>
      </c>
      <c r="M13" s="352">
        <f t="shared" si="2"/>
        <v>0</v>
      </c>
      <c r="N13" s="38"/>
      <c r="O13" s="38"/>
      <c r="P13" s="144"/>
      <c r="Q13" s="144"/>
      <c r="R13" s="38"/>
      <c r="S13" s="38"/>
      <c r="T13" s="38"/>
      <c r="U13" s="38">
        <f t="shared" si="3"/>
        <v>0</v>
      </c>
      <c r="V13" s="38">
        <f t="shared" si="4"/>
        <v>0</v>
      </c>
      <c r="W13" s="38"/>
      <c r="X13" s="166">
        <f t="shared" si="5"/>
        <v>0</v>
      </c>
      <c r="Y13" s="38"/>
      <c r="Z13" s="38"/>
      <c r="AA13" s="206">
        <f t="shared" si="6"/>
        <v>0</v>
      </c>
      <c r="AB13" s="38"/>
      <c r="AC13" s="38"/>
      <c r="AD13" s="38"/>
      <c r="AE13" s="370">
        <f t="shared" si="7"/>
        <v>0</v>
      </c>
      <c r="AF13" s="38"/>
      <c r="AG13" s="160"/>
      <c r="AH13" s="38"/>
      <c r="AI13" s="168">
        <f t="shared" si="8"/>
        <v>0</v>
      </c>
      <c r="AJ13" s="171">
        <f t="shared" si="9"/>
        <v>0</v>
      </c>
    </row>
    <row r="14" spans="1:36" x14ac:dyDescent="0.25">
      <c r="A14" s="231">
        <v>7</v>
      </c>
      <c r="B14" s="16" t="s">
        <v>50</v>
      </c>
      <c r="C14" s="17" t="s">
        <v>12</v>
      </c>
      <c r="D14" s="144"/>
      <c r="E14" s="38"/>
      <c r="F14" s="144"/>
      <c r="G14" s="144">
        <v>0.01</v>
      </c>
      <c r="H14" s="144"/>
      <c r="I14" s="38"/>
      <c r="J14" s="38"/>
      <c r="K14" s="38">
        <f t="shared" si="0"/>
        <v>0</v>
      </c>
      <c r="L14" s="38">
        <f t="shared" si="1"/>
        <v>0.01</v>
      </c>
      <c r="M14" s="352">
        <f t="shared" si="2"/>
        <v>0.01</v>
      </c>
      <c r="N14" s="38"/>
      <c r="O14" s="38"/>
      <c r="P14" s="144">
        <v>0.01</v>
      </c>
      <c r="Q14" s="144"/>
      <c r="R14" s="38"/>
      <c r="S14" s="38"/>
      <c r="T14" s="38"/>
      <c r="U14" s="38">
        <f t="shared" si="3"/>
        <v>0</v>
      </c>
      <c r="V14" s="38">
        <f t="shared" si="4"/>
        <v>0.01</v>
      </c>
      <c r="W14" s="38"/>
      <c r="X14" s="166">
        <f t="shared" si="5"/>
        <v>0.01</v>
      </c>
      <c r="Y14" s="38"/>
      <c r="Z14" s="38"/>
      <c r="AA14" s="206">
        <f t="shared" si="6"/>
        <v>0</v>
      </c>
      <c r="AB14" s="38"/>
      <c r="AC14" s="38"/>
      <c r="AD14" s="38"/>
      <c r="AE14" s="370">
        <f t="shared" si="7"/>
        <v>0</v>
      </c>
      <c r="AF14" s="168">
        <v>0.01</v>
      </c>
      <c r="AG14" s="160"/>
      <c r="AH14" s="38"/>
      <c r="AI14" s="168">
        <f t="shared" si="8"/>
        <v>0.01</v>
      </c>
      <c r="AJ14" s="171">
        <f t="shared" si="9"/>
        <v>0.03</v>
      </c>
    </row>
    <row r="15" spans="1:36" x14ac:dyDescent="0.25">
      <c r="A15" s="231">
        <v>8</v>
      </c>
      <c r="B15" s="16" t="s">
        <v>48</v>
      </c>
      <c r="C15" s="17" t="s">
        <v>12</v>
      </c>
      <c r="D15" s="144"/>
      <c r="E15" s="38"/>
      <c r="F15" s="144"/>
      <c r="G15" s="144"/>
      <c r="H15" s="144"/>
      <c r="I15" s="38"/>
      <c r="J15" s="38"/>
      <c r="K15" s="38">
        <f t="shared" si="0"/>
        <v>0</v>
      </c>
      <c r="L15" s="38">
        <f t="shared" si="1"/>
        <v>0</v>
      </c>
      <c r="M15" s="352">
        <f t="shared" si="2"/>
        <v>0</v>
      </c>
      <c r="N15" s="38"/>
      <c r="O15" s="38"/>
      <c r="P15" s="144"/>
      <c r="Q15" s="144"/>
      <c r="R15" s="38"/>
      <c r="S15" s="38"/>
      <c r="T15" s="38"/>
      <c r="U15" s="38">
        <f t="shared" si="3"/>
        <v>0</v>
      </c>
      <c r="V15" s="38">
        <f t="shared" si="4"/>
        <v>0</v>
      </c>
      <c r="W15" s="38"/>
      <c r="X15" s="166">
        <f t="shared" si="5"/>
        <v>0</v>
      </c>
      <c r="Y15" s="38"/>
      <c r="Z15" s="38"/>
      <c r="AA15" s="206">
        <f t="shared" si="6"/>
        <v>0</v>
      </c>
      <c r="AB15" s="38"/>
      <c r="AC15" s="38"/>
      <c r="AD15" s="38"/>
      <c r="AE15" s="370">
        <f t="shared" si="7"/>
        <v>0</v>
      </c>
      <c r="AF15" s="38"/>
      <c r="AG15" s="160"/>
      <c r="AH15" s="38"/>
      <c r="AI15" s="168">
        <f t="shared" si="8"/>
        <v>0</v>
      </c>
      <c r="AJ15" s="171">
        <f t="shared" si="9"/>
        <v>0</v>
      </c>
    </row>
    <row r="16" spans="1:36" x14ac:dyDescent="0.25">
      <c r="A16" s="231">
        <v>9</v>
      </c>
      <c r="B16" s="16" t="s">
        <v>46</v>
      </c>
      <c r="C16" s="17" t="s">
        <v>12</v>
      </c>
      <c r="D16" s="144"/>
      <c r="E16" s="38"/>
      <c r="F16" s="144"/>
      <c r="G16" s="144"/>
      <c r="H16" s="144"/>
      <c r="I16" s="38"/>
      <c r="J16" s="38"/>
      <c r="K16" s="38">
        <f t="shared" si="0"/>
        <v>0</v>
      </c>
      <c r="L16" s="38">
        <f t="shared" si="1"/>
        <v>0</v>
      </c>
      <c r="M16" s="352">
        <f t="shared" si="2"/>
        <v>0</v>
      </c>
      <c r="N16" s="38"/>
      <c r="O16" s="38"/>
      <c r="P16" s="144"/>
      <c r="Q16" s="144"/>
      <c r="R16" s="38"/>
      <c r="S16" s="38"/>
      <c r="T16" s="38"/>
      <c r="U16" s="38">
        <f t="shared" si="3"/>
        <v>0</v>
      </c>
      <c r="V16" s="38">
        <f t="shared" si="4"/>
        <v>0</v>
      </c>
      <c r="W16" s="38"/>
      <c r="X16" s="166">
        <f t="shared" si="5"/>
        <v>0</v>
      </c>
      <c r="Y16" s="38"/>
      <c r="Z16" s="38"/>
      <c r="AA16" s="206">
        <f t="shared" si="6"/>
        <v>0</v>
      </c>
      <c r="AB16" s="38"/>
      <c r="AC16" s="38"/>
      <c r="AD16" s="38"/>
      <c r="AE16" s="370">
        <f t="shared" si="7"/>
        <v>0</v>
      </c>
      <c r="AF16" s="38"/>
      <c r="AG16" s="160"/>
      <c r="AH16" s="38"/>
      <c r="AI16" s="168">
        <f t="shared" si="8"/>
        <v>0</v>
      </c>
      <c r="AJ16" s="171">
        <f t="shared" si="9"/>
        <v>0</v>
      </c>
    </row>
    <row r="17" spans="1:36" x14ac:dyDescent="0.25">
      <c r="A17" s="231">
        <v>10</v>
      </c>
      <c r="B17" s="16" t="s">
        <v>101</v>
      </c>
      <c r="C17" s="17" t="s">
        <v>12</v>
      </c>
      <c r="D17" s="144"/>
      <c r="E17" s="38"/>
      <c r="F17" s="144"/>
      <c r="G17" s="144"/>
      <c r="H17" s="144"/>
      <c r="I17" s="38"/>
      <c r="J17" s="38"/>
      <c r="K17" s="38">
        <f t="shared" si="0"/>
        <v>0</v>
      </c>
      <c r="L17" s="38">
        <f t="shared" si="1"/>
        <v>0</v>
      </c>
      <c r="M17" s="352">
        <f t="shared" si="2"/>
        <v>0</v>
      </c>
      <c r="N17" s="38"/>
      <c r="O17" s="38"/>
      <c r="P17" s="144"/>
      <c r="Q17" s="144"/>
      <c r="R17" s="38"/>
      <c r="S17" s="38"/>
      <c r="T17" s="38"/>
      <c r="U17" s="38">
        <f t="shared" si="3"/>
        <v>0</v>
      </c>
      <c r="V17" s="38">
        <f t="shared" si="4"/>
        <v>0</v>
      </c>
      <c r="W17" s="38"/>
      <c r="X17" s="166">
        <f t="shared" si="5"/>
        <v>0</v>
      </c>
      <c r="Y17" s="38"/>
      <c r="Z17" s="38"/>
      <c r="AA17" s="206">
        <f t="shared" si="6"/>
        <v>0</v>
      </c>
      <c r="AB17" s="38"/>
      <c r="AC17" s="38"/>
      <c r="AD17" s="38"/>
      <c r="AE17" s="370">
        <f t="shared" si="7"/>
        <v>0</v>
      </c>
      <c r="AF17" s="38"/>
      <c r="AG17" s="160"/>
      <c r="AH17" s="38"/>
      <c r="AI17" s="168">
        <f t="shared" si="8"/>
        <v>0</v>
      </c>
      <c r="AJ17" s="171">
        <f t="shared" si="9"/>
        <v>0</v>
      </c>
    </row>
    <row r="18" spans="1:36" x14ac:dyDescent="0.25">
      <c r="A18" s="231">
        <v>11</v>
      </c>
      <c r="B18" s="16" t="s">
        <v>47</v>
      </c>
      <c r="C18" s="17" t="s">
        <v>12</v>
      </c>
      <c r="D18" s="144"/>
      <c r="E18" s="38"/>
      <c r="F18" s="144"/>
      <c r="G18" s="144"/>
      <c r="H18" s="144"/>
      <c r="I18" s="38"/>
      <c r="J18" s="38"/>
      <c r="K18" s="38">
        <f t="shared" si="0"/>
        <v>0</v>
      </c>
      <c r="L18" s="38">
        <f t="shared" si="1"/>
        <v>0</v>
      </c>
      <c r="M18" s="352">
        <f t="shared" si="2"/>
        <v>0</v>
      </c>
      <c r="N18" s="38"/>
      <c r="O18" s="38"/>
      <c r="P18" s="144"/>
      <c r="Q18" s="144"/>
      <c r="R18" s="38"/>
      <c r="S18" s="38"/>
      <c r="T18" s="38"/>
      <c r="U18" s="38">
        <f t="shared" si="3"/>
        <v>0</v>
      </c>
      <c r="V18" s="38">
        <f t="shared" si="4"/>
        <v>0</v>
      </c>
      <c r="W18" s="38"/>
      <c r="X18" s="166">
        <f t="shared" si="5"/>
        <v>0</v>
      </c>
      <c r="Y18" s="38"/>
      <c r="Z18" s="38"/>
      <c r="AA18" s="206">
        <f t="shared" si="6"/>
        <v>0</v>
      </c>
      <c r="AB18" s="38"/>
      <c r="AC18" s="38"/>
      <c r="AD18" s="38"/>
      <c r="AE18" s="370">
        <f t="shared" si="7"/>
        <v>0</v>
      </c>
      <c r="AF18" s="38"/>
      <c r="AG18" s="160"/>
      <c r="AH18" s="38"/>
      <c r="AI18" s="168">
        <f t="shared" si="8"/>
        <v>0</v>
      </c>
      <c r="AJ18" s="171">
        <f t="shared" si="9"/>
        <v>0</v>
      </c>
    </row>
    <row r="19" spans="1:36" x14ac:dyDescent="0.25">
      <c r="A19" s="231">
        <v>12</v>
      </c>
      <c r="B19" s="54" t="s">
        <v>166</v>
      </c>
      <c r="C19" s="17" t="s">
        <v>12</v>
      </c>
      <c r="D19" s="144"/>
      <c r="E19" s="38"/>
      <c r="F19" s="144"/>
      <c r="G19" s="144"/>
      <c r="H19" s="144"/>
      <c r="I19" s="38"/>
      <c r="J19" s="38"/>
      <c r="K19" s="38">
        <f t="shared" si="0"/>
        <v>0</v>
      </c>
      <c r="L19" s="38">
        <f t="shared" si="1"/>
        <v>0</v>
      </c>
      <c r="M19" s="352">
        <f t="shared" si="2"/>
        <v>0</v>
      </c>
      <c r="N19" s="38"/>
      <c r="O19" s="38"/>
      <c r="P19" s="144"/>
      <c r="Q19" s="144"/>
      <c r="R19" s="38"/>
      <c r="S19" s="38"/>
      <c r="T19" s="38"/>
      <c r="U19" s="38">
        <f t="shared" si="3"/>
        <v>0</v>
      </c>
      <c r="V19" s="38">
        <f t="shared" si="4"/>
        <v>0</v>
      </c>
      <c r="W19" s="38"/>
      <c r="X19" s="166">
        <f t="shared" si="5"/>
        <v>0</v>
      </c>
      <c r="Y19" s="38"/>
      <c r="Z19" s="38"/>
      <c r="AA19" s="206">
        <f t="shared" si="6"/>
        <v>0</v>
      </c>
      <c r="AB19" s="38"/>
      <c r="AC19" s="38"/>
      <c r="AD19" s="38"/>
      <c r="AE19" s="370">
        <f t="shared" si="7"/>
        <v>0</v>
      </c>
      <c r="AF19" s="38"/>
      <c r="AG19" s="160"/>
      <c r="AH19" s="38"/>
      <c r="AI19" s="168">
        <f t="shared" si="8"/>
        <v>0</v>
      </c>
      <c r="AJ19" s="171">
        <f t="shared" si="9"/>
        <v>0</v>
      </c>
    </row>
    <row r="20" spans="1:36" x14ac:dyDescent="0.25">
      <c r="A20" s="248"/>
      <c r="B20" s="64" t="s">
        <v>40</v>
      </c>
      <c r="C20" s="52"/>
      <c r="D20" s="146"/>
      <c r="E20" s="145"/>
      <c r="F20" s="146"/>
      <c r="G20" s="146"/>
      <c r="H20" s="146"/>
      <c r="I20" s="147"/>
      <c r="J20" s="147"/>
      <c r="K20" s="38">
        <f t="shared" si="0"/>
        <v>0</v>
      </c>
      <c r="L20" s="38">
        <f t="shared" si="1"/>
        <v>0</v>
      </c>
      <c r="M20" s="352">
        <f t="shared" si="2"/>
        <v>0</v>
      </c>
      <c r="N20" s="145"/>
      <c r="O20" s="145"/>
      <c r="P20" s="146"/>
      <c r="Q20" s="146"/>
      <c r="R20" s="147"/>
      <c r="S20" s="147"/>
      <c r="T20" s="147"/>
      <c r="U20" s="38">
        <f t="shared" si="3"/>
        <v>0</v>
      </c>
      <c r="V20" s="38">
        <f t="shared" si="4"/>
        <v>0</v>
      </c>
      <c r="W20" s="38"/>
      <c r="X20" s="166">
        <f t="shared" si="5"/>
        <v>0</v>
      </c>
      <c r="Y20" s="147"/>
      <c r="Z20" s="147"/>
      <c r="AA20" s="206">
        <f t="shared" si="6"/>
        <v>0</v>
      </c>
      <c r="AB20" s="147"/>
      <c r="AC20" s="147"/>
      <c r="AD20" s="147"/>
      <c r="AE20" s="370">
        <f t="shared" si="7"/>
        <v>0</v>
      </c>
      <c r="AF20" s="38"/>
      <c r="AG20" s="190"/>
      <c r="AH20" s="147"/>
      <c r="AI20" s="168">
        <f t="shared" si="8"/>
        <v>0</v>
      </c>
      <c r="AJ20" s="171">
        <f t="shared" si="9"/>
        <v>0</v>
      </c>
    </row>
    <row r="21" spans="1:36" x14ac:dyDescent="0.25">
      <c r="A21" s="231">
        <v>13</v>
      </c>
      <c r="B21" s="16" t="s">
        <v>41</v>
      </c>
      <c r="C21" s="17" t="s">
        <v>12</v>
      </c>
      <c r="D21" s="144"/>
      <c r="E21" s="38"/>
      <c r="F21" s="144"/>
      <c r="G21" s="144">
        <v>5.0000000000000001E-3</v>
      </c>
      <c r="H21" s="144"/>
      <c r="I21" s="38"/>
      <c r="J21" s="38"/>
      <c r="K21" s="38">
        <f t="shared" si="0"/>
        <v>0</v>
      </c>
      <c r="L21" s="38">
        <f t="shared" si="1"/>
        <v>5.0000000000000001E-3</v>
      </c>
      <c r="M21" s="352">
        <f t="shared" si="2"/>
        <v>5.0000000000000001E-3</v>
      </c>
      <c r="N21" s="38"/>
      <c r="O21" s="38"/>
      <c r="P21" s="144">
        <v>5.0000000000000001E-3</v>
      </c>
      <c r="Q21" s="144"/>
      <c r="R21" s="38"/>
      <c r="S21" s="38"/>
      <c r="T21" s="38"/>
      <c r="U21" s="38">
        <f t="shared" si="3"/>
        <v>0</v>
      </c>
      <c r="V21" s="38">
        <f t="shared" si="4"/>
        <v>5.0000000000000001E-3</v>
      </c>
      <c r="W21" s="38"/>
      <c r="X21" s="166">
        <f t="shared" si="5"/>
        <v>5.0000000000000001E-3</v>
      </c>
      <c r="Y21" s="38"/>
      <c r="Z21" s="38"/>
      <c r="AA21" s="206">
        <f t="shared" si="6"/>
        <v>0</v>
      </c>
      <c r="AB21" s="38"/>
      <c r="AC21" s="38"/>
      <c r="AD21" s="38"/>
      <c r="AE21" s="370">
        <f t="shared" si="7"/>
        <v>0</v>
      </c>
      <c r="AF21" s="168">
        <v>5.0000000000000001E-3</v>
      </c>
      <c r="AG21" s="160"/>
      <c r="AH21" s="38"/>
      <c r="AI21" s="168">
        <f t="shared" si="8"/>
        <v>5.0000000000000001E-3</v>
      </c>
      <c r="AJ21" s="171">
        <f t="shared" si="9"/>
        <v>1.4999999999999999E-2</v>
      </c>
    </row>
    <row r="22" spans="1:36" x14ac:dyDescent="0.25">
      <c r="A22" s="231">
        <v>14</v>
      </c>
      <c r="B22" s="16" t="s">
        <v>42</v>
      </c>
      <c r="C22" s="17" t="s">
        <v>12</v>
      </c>
      <c r="D22" s="144"/>
      <c r="E22" s="38"/>
      <c r="F22" s="436">
        <v>5.0000000000000001E-3</v>
      </c>
      <c r="G22" s="144"/>
      <c r="H22" s="144">
        <v>5.0000000000000001E-3</v>
      </c>
      <c r="I22" s="38"/>
      <c r="J22" s="38"/>
      <c r="K22" s="38">
        <f t="shared" si="0"/>
        <v>0</v>
      </c>
      <c r="L22" s="38">
        <f t="shared" si="1"/>
        <v>5.0000000000000001E-3</v>
      </c>
      <c r="M22" s="352">
        <f t="shared" si="2"/>
        <v>5.0000000000000001E-3</v>
      </c>
      <c r="N22" s="38"/>
      <c r="O22" s="435">
        <v>5.0000000000000001E-3</v>
      </c>
      <c r="P22" s="144"/>
      <c r="Q22" s="38">
        <v>5.0000000000000001E-3</v>
      </c>
      <c r="R22" s="38"/>
      <c r="S22" s="38"/>
      <c r="T22" s="38"/>
      <c r="U22" s="38">
        <f t="shared" si="3"/>
        <v>0</v>
      </c>
      <c r="V22" s="38">
        <f t="shared" si="4"/>
        <v>5.0000000000000001E-3</v>
      </c>
      <c r="W22" s="38"/>
      <c r="X22" s="166">
        <f t="shared" si="5"/>
        <v>5.0000000000000001E-3</v>
      </c>
      <c r="Y22" s="38"/>
      <c r="Z22" s="38"/>
      <c r="AA22" s="206">
        <f t="shared" si="6"/>
        <v>0</v>
      </c>
      <c r="AB22" s="167">
        <v>3.0000000000000001E-3</v>
      </c>
      <c r="AC22" s="38"/>
      <c r="AD22" s="38"/>
      <c r="AE22" s="370">
        <f t="shared" si="7"/>
        <v>0</v>
      </c>
      <c r="AF22" s="38"/>
      <c r="AG22" s="160"/>
      <c r="AH22" s="38"/>
      <c r="AI22" s="168">
        <f t="shared" si="8"/>
        <v>0</v>
      </c>
      <c r="AJ22" s="171">
        <f t="shared" si="9"/>
        <v>0.01</v>
      </c>
    </row>
    <row r="23" spans="1:36" x14ac:dyDescent="0.25">
      <c r="A23" s="231">
        <v>15</v>
      </c>
      <c r="B23" s="16" t="s">
        <v>43</v>
      </c>
      <c r="C23" s="17" t="s">
        <v>12</v>
      </c>
      <c r="D23" s="144"/>
      <c r="E23" s="435">
        <v>1.5299999999999999E-2</v>
      </c>
      <c r="F23" s="144"/>
      <c r="G23" s="144"/>
      <c r="H23" s="144"/>
      <c r="I23" s="38"/>
      <c r="J23" s="38"/>
      <c r="K23" s="38">
        <f t="shared" si="0"/>
        <v>0</v>
      </c>
      <c r="L23" s="38">
        <f t="shared" si="1"/>
        <v>1.5299999999999999E-2</v>
      </c>
      <c r="M23" s="352">
        <f t="shared" si="2"/>
        <v>1.5299999999999999E-2</v>
      </c>
      <c r="N23" s="38"/>
      <c r="O23" s="38"/>
      <c r="P23" s="144"/>
      <c r="Q23" s="38"/>
      <c r="R23" s="38"/>
      <c r="S23" s="38"/>
      <c r="T23" s="38"/>
      <c r="U23" s="38">
        <f t="shared" si="3"/>
        <v>0</v>
      </c>
      <c r="V23" s="38">
        <f t="shared" si="4"/>
        <v>0</v>
      </c>
      <c r="W23" s="38"/>
      <c r="X23" s="166">
        <f t="shared" si="5"/>
        <v>0</v>
      </c>
      <c r="Y23" s="38"/>
      <c r="Z23" s="38"/>
      <c r="AA23" s="206">
        <f t="shared" si="6"/>
        <v>0</v>
      </c>
      <c r="AB23" s="38"/>
      <c r="AC23" s="38"/>
      <c r="AD23" s="38"/>
      <c r="AE23" s="370">
        <f t="shared" si="7"/>
        <v>0</v>
      </c>
      <c r="AF23" s="38"/>
      <c r="AG23" s="160"/>
      <c r="AH23" s="38"/>
      <c r="AI23" s="168">
        <f t="shared" si="8"/>
        <v>0</v>
      </c>
      <c r="AJ23" s="171">
        <f t="shared" si="9"/>
        <v>1.5299999999999999E-2</v>
      </c>
    </row>
    <row r="24" spans="1:36" x14ac:dyDescent="0.25">
      <c r="A24" s="248"/>
      <c r="B24" s="64" t="s">
        <v>15</v>
      </c>
      <c r="C24" s="52"/>
      <c r="D24" s="146"/>
      <c r="E24" s="145"/>
      <c r="F24" s="146"/>
      <c r="G24" s="146"/>
      <c r="H24" s="146"/>
      <c r="I24" s="147"/>
      <c r="J24" s="147"/>
      <c r="K24" s="38">
        <f t="shared" si="0"/>
        <v>0</v>
      </c>
      <c r="L24" s="38">
        <f t="shared" si="1"/>
        <v>0</v>
      </c>
      <c r="M24" s="352">
        <f t="shared" si="2"/>
        <v>0</v>
      </c>
      <c r="N24" s="145"/>
      <c r="O24" s="145"/>
      <c r="P24" s="146"/>
      <c r="Q24" s="147"/>
      <c r="R24" s="147"/>
      <c r="S24" s="147"/>
      <c r="T24" s="147"/>
      <c r="U24" s="38">
        <f t="shared" si="3"/>
        <v>0</v>
      </c>
      <c r="V24" s="38">
        <f t="shared" si="4"/>
        <v>0</v>
      </c>
      <c r="W24" s="38"/>
      <c r="X24" s="166">
        <f t="shared" si="5"/>
        <v>0</v>
      </c>
      <c r="Y24" s="147"/>
      <c r="Z24" s="147"/>
      <c r="AA24" s="206">
        <f t="shared" si="6"/>
        <v>0</v>
      </c>
      <c r="AB24" s="147"/>
      <c r="AC24" s="147"/>
      <c r="AD24" s="147"/>
      <c r="AE24" s="370">
        <f t="shared" si="7"/>
        <v>0</v>
      </c>
      <c r="AF24" s="38"/>
      <c r="AG24" s="190"/>
      <c r="AH24" s="147"/>
      <c r="AI24" s="168">
        <f t="shared" si="8"/>
        <v>0</v>
      </c>
      <c r="AJ24" s="171">
        <f t="shared" si="9"/>
        <v>0</v>
      </c>
    </row>
    <row r="25" spans="1:36" x14ac:dyDescent="0.25">
      <c r="A25" s="231">
        <v>16</v>
      </c>
      <c r="B25" s="19" t="s">
        <v>16</v>
      </c>
      <c r="C25" s="20" t="s">
        <v>12</v>
      </c>
      <c r="D25" s="144"/>
      <c r="E25" s="38"/>
      <c r="F25" s="144"/>
      <c r="G25" s="144"/>
      <c r="H25" s="144"/>
      <c r="I25" s="38"/>
      <c r="J25" s="38"/>
      <c r="K25" s="38">
        <f t="shared" si="0"/>
        <v>0</v>
      </c>
      <c r="L25" s="38">
        <f t="shared" si="1"/>
        <v>0</v>
      </c>
      <c r="M25" s="352">
        <f t="shared" si="2"/>
        <v>0</v>
      </c>
      <c r="N25" s="38"/>
      <c r="O25" s="38"/>
      <c r="P25" s="144"/>
      <c r="Q25" s="38"/>
      <c r="R25" s="38"/>
      <c r="S25" s="38"/>
      <c r="T25" s="38"/>
      <c r="U25" s="38">
        <f t="shared" si="3"/>
        <v>0</v>
      </c>
      <c r="V25" s="38">
        <f t="shared" si="4"/>
        <v>0</v>
      </c>
      <c r="W25" s="38"/>
      <c r="X25" s="166">
        <f t="shared" si="5"/>
        <v>0</v>
      </c>
      <c r="Y25" s="38"/>
      <c r="Z25" s="38"/>
      <c r="AA25" s="206">
        <f t="shared" si="6"/>
        <v>0</v>
      </c>
      <c r="AB25" s="38"/>
      <c r="AC25" s="38"/>
      <c r="AD25" s="38"/>
      <c r="AE25" s="370">
        <f t="shared" si="7"/>
        <v>0</v>
      </c>
      <c r="AF25" s="168">
        <v>2.3800000000000002E-2</v>
      </c>
      <c r="AG25" s="160"/>
      <c r="AH25" s="38"/>
      <c r="AI25" s="168">
        <f t="shared" si="8"/>
        <v>2.3800000000000002E-2</v>
      </c>
      <c r="AJ25" s="171">
        <f t="shared" si="9"/>
        <v>2.3800000000000002E-2</v>
      </c>
    </row>
    <row r="26" spans="1:36" x14ac:dyDescent="0.25">
      <c r="A26" s="231">
        <v>17</v>
      </c>
      <c r="B26" s="20" t="s">
        <v>228</v>
      </c>
      <c r="C26" s="20" t="s">
        <v>12</v>
      </c>
      <c r="D26" s="144"/>
      <c r="E26" s="38"/>
      <c r="F26" s="144"/>
      <c r="G26" s="144">
        <v>3.7999999999999999E-2</v>
      </c>
      <c r="H26" s="144"/>
      <c r="I26" s="38"/>
      <c r="J26" s="38"/>
      <c r="K26" s="38">
        <f t="shared" si="0"/>
        <v>0</v>
      </c>
      <c r="L26" s="38">
        <f t="shared" si="1"/>
        <v>3.7999999999999999E-2</v>
      </c>
      <c r="M26" s="352">
        <f t="shared" si="2"/>
        <v>3.7999999999999999E-2</v>
      </c>
      <c r="N26" s="38"/>
      <c r="O26" s="38"/>
      <c r="P26" s="144">
        <v>3.7999999999999999E-2</v>
      </c>
      <c r="Q26" s="38"/>
      <c r="R26" s="38"/>
      <c r="S26" s="38"/>
      <c r="T26" s="38"/>
      <c r="U26" s="38">
        <f t="shared" si="3"/>
        <v>0</v>
      </c>
      <c r="V26" s="38">
        <f t="shared" si="4"/>
        <v>3.7999999999999999E-2</v>
      </c>
      <c r="W26" s="38"/>
      <c r="X26" s="166">
        <f t="shared" si="5"/>
        <v>3.7999999999999999E-2</v>
      </c>
      <c r="Y26" s="38"/>
      <c r="Z26" s="38"/>
      <c r="AA26" s="206">
        <f t="shared" si="6"/>
        <v>0</v>
      </c>
      <c r="AB26" s="38"/>
      <c r="AC26" s="38"/>
      <c r="AD26" s="38"/>
      <c r="AE26" s="370">
        <f t="shared" si="7"/>
        <v>0</v>
      </c>
      <c r="AF26" s="38"/>
      <c r="AG26" s="160"/>
      <c r="AH26" s="38"/>
      <c r="AI26" s="168">
        <f t="shared" si="8"/>
        <v>0</v>
      </c>
      <c r="AJ26" s="171">
        <f t="shared" si="9"/>
        <v>7.5999999999999998E-2</v>
      </c>
    </row>
    <row r="27" spans="1:36" x14ac:dyDescent="0.25">
      <c r="A27" s="231">
        <v>18</v>
      </c>
      <c r="B27" s="16" t="s">
        <v>17</v>
      </c>
      <c r="C27" s="17" t="s">
        <v>12</v>
      </c>
      <c r="D27" s="144"/>
      <c r="E27" s="38"/>
      <c r="F27" s="144"/>
      <c r="G27" s="144"/>
      <c r="H27" s="144"/>
      <c r="I27" s="38"/>
      <c r="J27" s="38"/>
      <c r="K27" s="38">
        <f t="shared" si="0"/>
        <v>0</v>
      </c>
      <c r="L27" s="38">
        <f t="shared" si="1"/>
        <v>0</v>
      </c>
      <c r="M27" s="352">
        <f t="shared" si="2"/>
        <v>0</v>
      </c>
      <c r="N27" s="38"/>
      <c r="O27" s="38"/>
      <c r="P27" s="144"/>
      <c r="Q27" s="38"/>
      <c r="R27" s="38"/>
      <c r="S27" s="38"/>
      <c r="T27" s="38"/>
      <c r="U27" s="38">
        <f t="shared" si="3"/>
        <v>0</v>
      </c>
      <c r="V27" s="38">
        <f t="shared" si="4"/>
        <v>0</v>
      </c>
      <c r="W27" s="38"/>
      <c r="X27" s="166">
        <f t="shared" si="5"/>
        <v>0</v>
      </c>
      <c r="Y27" s="38"/>
      <c r="Z27" s="38"/>
      <c r="AA27" s="206">
        <f t="shared" si="6"/>
        <v>0</v>
      </c>
      <c r="AB27" s="38"/>
      <c r="AC27" s="38"/>
      <c r="AD27" s="38"/>
      <c r="AE27" s="370">
        <f t="shared" si="7"/>
        <v>0</v>
      </c>
      <c r="AF27" s="38"/>
      <c r="AG27" s="160"/>
      <c r="AH27" s="38"/>
      <c r="AI27" s="168">
        <f t="shared" si="8"/>
        <v>0</v>
      </c>
      <c r="AJ27" s="171">
        <f t="shared" si="9"/>
        <v>0</v>
      </c>
    </row>
    <row r="28" spans="1:36" x14ac:dyDescent="0.25">
      <c r="A28" s="231">
        <v>19</v>
      </c>
      <c r="B28" s="16" t="s">
        <v>93</v>
      </c>
      <c r="C28" s="17" t="s">
        <v>12</v>
      </c>
      <c r="D28" s="144"/>
      <c r="E28" s="38"/>
      <c r="F28" s="144"/>
      <c r="G28" s="144"/>
      <c r="H28" s="144"/>
      <c r="I28" s="38"/>
      <c r="J28" s="38"/>
      <c r="K28" s="38">
        <f t="shared" si="0"/>
        <v>0</v>
      </c>
      <c r="L28" s="38">
        <f t="shared" si="1"/>
        <v>0</v>
      </c>
      <c r="M28" s="352">
        <f t="shared" si="2"/>
        <v>0</v>
      </c>
      <c r="N28" s="38"/>
      <c r="O28" s="38"/>
      <c r="P28" s="144"/>
      <c r="Q28" s="38"/>
      <c r="R28" s="38"/>
      <c r="S28" s="38"/>
      <c r="T28" s="38"/>
      <c r="U28" s="38">
        <f t="shared" si="3"/>
        <v>0</v>
      </c>
      <c r="V28" s="38">
        <f t="shared" si="4"/>
        <v>0</v>
      </c>
      <c r="W28" s="38"/>
      <c r="X28" s="166">
        <f t="shared" si="5"/>
        <v>0</v>
      </c>
      <c r="Y28" s="38"/>
      <c r="Z28" s="38"/>
      <c r="AA28" s="206">
        <f t="shared" si="6"/>
        <v>0</v>
      </c>
      <c r="AB28" s="38"/>
      <c r="AC28" s="38"/>
      <c r="AD28" s="38"/>
      <c r="AE28" s="370">
        <f t="shared" si="7"/>
        <v>0</v>
      </c>
      <c r="AF28" s="38"/>
      <c r="AG28" s="160"/>
      <c r="AH28" s="38"/>
      <c r="AI28" s="168">
        <f t="shared" si="8"/>
        <v>0</v>
      </c>
      <c r="AJ28" s="171">
        <f t="shared" si="9"/>
        <v>0</v>
      </c>
    </row>
    <row r="29" spans="1:36" x14ac:dyDescent="0.25">
      <c r="A29" s="231">
        <v>20</v>
      </c>
      <c r="B29" s="16" t="s">
        <v>94</v>
      </c>
      <c r="C29" s="17" t="s">
        <v>12</v>
      </c>
      <c r="D29" s="144"/>
      <c r="E29" s="38"/>
      <c r="F29" s="144"/>
      <c r="G29" s="144"/>
      <c r="H29" s="144"/>
      <c r="I29" s="38"/>
      <c r="J29" s="38"/>
      <c r="K29" s="38">
        <f t="shared" si="0"/>
        <v>0</v>
      </c>
      <c r="L29" s="38">
        <f t="shared" si="1"/>
        <v>0</v>
      </c>
      <c r="M29" s="352">
        <f t="shared" si="2"/>
        <v>0</v>
      </c>
      <c r="N29" s="38"/>
      <c r="O29" s="38"/>
      <c r="P29" s="144"/>
      <c r="Q29" s="38"/>
      <c r="R29" s="38"/>
      <c r="S29" s="38"/>
      <c r="T29" s="38"/>
      <c r="U29" s="38">
        <f t="shared" si="3"/>
        <v>0</v>
      </c>
      <c r="V29" s="38">
        <f t="shared" si="4"/>
        <v>0</v>
      </c>
      <c r="W29" s="38"/>
      <c r="X29" s="166">
        <f t="shared" si="5"/>
        <v>0</v>
      </c>
      <c r="Y29" s="38"/>
      <c r="Z29" s="38"/>
      <c r="AA29" s="206">
        <f t="shared" si="6"/>
        <v>0</v>
      </c>
      <c r="AB29" s="38"/>
      <c r="AC29" s="38"/>
      <c r="AD29" s="38"/>
      <c r="AE29" s="370">
        <f t="shared" si="7"/>
        <v>0</v>
      </c>
      <c r="AF29" s="38"/>
      <c r="AG29" s="160"/>
      <c r="AH29" s="38"/>
      <c r="AI29" s="168">
        <f t="shared" si="8"/>
        <v>0</v>
      </c>
      <c r="AJ29" s="171">
        <f t="shared" si="9"/>
        <v>0</v>
      </c>
    </row>
    <row r="30" spans="1:36" x14ac:dyDescent="0.25">
      <c r="A30" s="231">
        <v>21</v>
      </c>
      <c r="B30" s="16" t="s">
        <v>227</v>
      </c>
      <c r="C30" s="17" t="s">
        <v>12</v>
      </c>
      <c r="D30" s="144"/>
      <c r="E30" s="38"/>
      <c r="F30" s="144"/>
      <c r="G30" s="144"/>
      <c r="H30" s="144"/>
      <c r="I30" s="38"/>
      <c r="J30" s="38"/>
      <c r="K30" s="38">
        <f t="shared" si="0"/>
        <v>0</v>
      </c>
      <c r="L30" s="38">
        <f t="shared" si="1"/>
        <v>0</v>
      </c>
      <c r="M30" s="352">
        <f t="shared" si="2"/>
        <v>0</v>
      </c>
      <c r="N30" s="38"/>
      <c r="O30" s="38"/>
      <c r="P30" s="144"/>
      <c r="Q30" s="38"/>
      <c r="R30" s="38"/>
      <c r="S30" s="38"/>
      <c r="T30" s="38"/>
      <c r="U30" s="38">
        <f t="shared" si="3"/>
        <v>0</v>
      </c>
      <c r="V30" s="38">
        <f t="shared" si="4"/>
        <v>0</v>
      </c>
      <c r="W30" s="38"/>
      <c r="X30" s="166">
        <f t="shared" si="5"/>
        <v>0</v>
      </c>
      <c r="Y30" s="38"/>
      <c r="Z30" s="38"/>
      <c r="AA30" s="206">
        <f t="shared" si="6"/>
        <v>0</v>
      </c>
      <c r="AB30" s="38"/>
      <c r="AC30" s="38"/>
      <c r="AD30" s="38"/>
      <c r="AE30" s="370">
        <f t="shared" si="7"/>
        <v>0</v>
      </c>
      <c r="AF30" s="38"/>
      <c r="AG30" s="160"/>
      <c r="AH30" s="38"/>
      <c r="AI30" s="168">
        <f t="shared" si="8"/>
        <v>0</v>
      </c>
      <c r="AJ30" s="171">
        <f t="shared" si="9"/>
        <v>0</v>
      </c>
    </row>
    <row r="31" spans="1:36" x14ac:dyDescent="0.25">
      <c r="A31" s="231">
        <v>22</v>
      </c>
      <c r="B31" s="19" t="s">
        <v>18</v>
      </c>
      <c r="C31" s="17" t="s">
        <v>12</v>
      </c>
      <c r="D31" s="144"/>
      <c r="E31" s="38"/>
      <c r="F31" s="144"/>
      <c r="G31" s="144"/>
      <c r="H31" s="144"/>
      <c r="I31" s="38"/>
      <c r="J31" s="38"/>
      <c r="K31" s="38">
        <f t="shared" si="0"/>
        <v>0</v>
      </c>
      <c r="L31" s="38">
        <f t="shared" si="1"/>
        <v>0</v>
      </c>
      <c r="M31" s="352">
        <f t="shared" si="2"/>
        <v>0</v>
      </c>
      <c r="N31" s="38"/>
      <c r="O31" s="38"/>
      <c r="P31" s="144"/>
      <c r="Q31" s="38"/>
      <c r="R31" s="38"/>
      <c r="S31" s="38"/>
      <c r="T31" s="38"/>
      <c r="U31" s="38">
        <f t="shared" si="3"/>
        <v>0</v>
      </c>
      <c r="V31" s="38">
        <f t="shared" si="4"/>
        <v>0</v>
      </c>
      <c r="W31" s="38"/>
      <c r="X31" s="166">
        <f t="shared" si="5"/>
        <v>0</v>
      </c>
      <c r="Y31" s="38"/>
      <c r="Z31" s="38"/>
      <c r="AA31" s="206">
        <f t="shared" si="6"/>
        <v>0</v>
      </c>
      <c r="AB31" s="38"/>
      <c r="AC31" s="38"/>
      <c r="AD31" s="38"/>
      <c r="AE31" s="370">
        <f t="shared" si="7"/>
        <v>0</v>
      </c>
      <c r="AF31" s="38"/>
      <c r="AG31" s="160"/>
      <c r="AH31" s="38"/>
      <c r="AI31" s="168">
        <f t="shared" si="8"/>
        <v>0</v>
      </c>
      <c r="AJ31" s="171">
        <f t="shared" si="9"/>
        <v>0</v>
      </c>
    </row>
    <row r="32" spans="1:36" x14ac:dyDescent="0.25">
      <c r="A32" s="231">
        <v>23</v>
      </c>
      <c r="B32" s="16" t="s">
        <v>188</v>
      </c>
      <c r="C32" s="17" t="s">
        <v>12</v>
      </c>
      <c r="D32" s="144"/>
      <c r="E32" s="38"/>
      <c r="F32" s="144"/>
      <c r="G32" s="144"/>
      <c r="H32" s="144"/>
      <c r="I32" s="38"/>
      <c r="J32" s="38"/>
      <c r="K32" s="38">
        <f t="shared" si="0"/>
        <v>0</v>
      </c>
      <c r="L32" s="38">
        <f t="shared" si="1"/>
        <v>0</v>
      </c>
      <c r="M32" s="352">
        <f t="shared" si="2"/>
        <v>0</v>
      </c>
      <c r="N32" s="38"/>
      <c r="O32" s="38"/>
      <c r="P32" s="144"/>
      <c r="Q32" s="38"/>
      <c r="R32" s="38"/>
      <c r="S32" s="38"/>
      <c r="T32" s="38"/>
      <c r="U32" s="38">
        <f t="shared" si="3"/>
        <v>0</v>
      </c>
      <c r="V32" s="38">
        <f t="shared" si="4"/>
        <v>0</v>
      </c>
      <c r="W32" s="38"/>
      <c r="X32" s="166">
        <f t="shared" si="5"/>
        <v>0</v>
      </c>
      <c r="Y32" s="38"/>
      <c r="Z32" s="38"/>
      <c r="AA32" s="206">
        <f t="shared" si="6"/>
        <v>0</v>
      </c>
      <c r="AB32" s="38"/>
      <c r="AC32" s="38"/>
      <c r="AD32" s="38"/>
      <c r="AE32" s="370">
        <f t="shared" si="7"/>
        <v>0</v>
      </c>
      <c r="AF32" s="38"/>
      <c r="AG32" s="160"/>
      <c r="AH32" s="38"/>
      <c r="AI32" s="168">
        <f t="shared" si="8"/>
        <v>0</v>
      </c>
      <c r="AJ32" s="171">
        <f t="shared" si="9"/>
        <v>0</v>
      </c>
    </row>
    <row r="33" spans="1:36" x14ac:dyDescent="0.25">
      <c r="A33" s="231">
        <v>24</v>
      </c>
      <c r="B33" s="23" t="s">
        <v>108</v>
      </c>
      <c r="C33" s="17" t="s">
        <v>12</v>
      </c>
      <c r="D33" s="144"/>
      <c r="E33" s="38"/>
      <c r="F33" s="144"/>
      <c r="G33" s="144"/>
      <c r="H33" s="144"/>
      <c r="I33" s="38"/>
      <c r="J33" s="38"/>
      <c r="K33" s="38">
        <f t="shared" si="0"/>
        <v>0</v>
      </c>
      <c r="L33" s="38">
        <f t="shared" si="1"/>
        <v>0</v>
      </c>
      <c r="M33" s="352">
        <f t="shared" si="2"/>
        <v>0</v>
      </c>
      <c r="N33" s="38"/>
      <c r="O33" s="38"/>
      <c r="P33" s="144"/>
      <c r="Q33" s="38"/>
      <c r="R33" s="38"/>
      <c r="S33" s="38"/>
      <c r="T33" s="38"/>
      <c r="U33" s="38">
        <f t="shared" si="3"/>
        <v>0</v>
      </c>
      <c r="V33" s="38">
        <f t="shared" si="4"/>
        <v>0</v>
      </c>
      <c r="W33" s="38"/>
      <c r="X33" s="166">
        <f t="shared" si="5"/>
        <v>0</v>
      </c>
      <c r="Y33" s="38"/>
      <c r="Z33" s="38"/>
      <c r="AA33" s="206">
        <f t="shared" si="6"/>
        <v>0</v>
      </c>
      <c r="AB33" s="38"/>
      <c r="AC33" s="38"/>
      <c r="AD33" s="38"/>
      <c r="AE33" s="370">
        <f t="shared" si="7"/>
        <v>0</v>
      </c>
      <c r="AF33" s="38"/>
      <c r="AG33" s="160"/>
      <c r="AH33" s="38"/>
      <c r="AI33" s="168">
        <f t="shared" si="8"/>
        <v>0</v>
      </c>
      <c r="AJ33" s="171">
        <f t="shared" si="9"/>
        <v>0</v>
      </c>
    </row>
    <row r="34" spans="1:36" x14ac:dyDescent="0.25">
      <c r="A34" s="231">
        <v>25</v>
      </c>
      <c r="B34" s="22" t="s">
        <v>187</v>
      </c>
      <c r="C34" s="17" t="s">
        <v>12</v>
      </c>
      <c r="D34" s="144"/>
      <c r="E34" s="38"/>
      <c r="F34" s="144"/>
      <c r="G34" s="144"/>
      <c r="H34" s="144"/>
      <c r="I34" s="38"/>
      <c r="J34" s="38"/>
      <c r="K34" s="38">
        <f t="shared" si="0"/>
        <v>0</v>
      </c>
      <c r="L34" s="38">
        <f t="shared" si="1"/>
        <v>0</v>
      </c>
      <c r="M34" s="352">
        <f t="shared" si="2"/>
        <v>0</v>
      </c>
      <c r="N34" s="38"/>
      <c r="O34" s="38"/>
      <c r="P34" s="144"/>
      <c r="Q34" s="38"/>
      <c r="R34" s="38"/>
      <c r="S34" s="38"/>
      <c r="T34" s="38"/>
      <c r="U34" s="38">
        <f t="shared" si="3"/>
        <v>0</v>
      </c>
      <c r="V34" s="38">
        <f t="shared" si="4"/>
        <v>0</v>
      </c>
      <c r="W34" s="38"/>
      <c r="X34" s="166">
        <f t="shared" si="5"/>
        <v>0</v>
      </c>
      <c r="Y34" s="38"/>
      <c r="Z34" s="38"/>
      <c r="AA34" s="206">
        <f t="shared" si="6"/>
        <v>0</v>
      </c>
      <c r="AB34" s="38"/>
      <c r="AC34" s="38"/>
      <c r="AD34" s="38"/>
      <c r="AE34" s="370">
        <f t="shared" si="7"/>
        <v>0</v>
      </c>
      <c r="AF34" s="38"/>
      <c r="AG34" s="160"/>
      <c r="AH34" s="38"/>
      <c r="AI34" s="168">
        <f t="shared" si="8"/>
        <v>0</v>
      </c>
      <c r="AJ34" s="171">
        <f t="shared" si="9"/>
        <v>0</v>
      </c>
    </row>
    <row r="35" spans="1:36" x14ac:dyDescent="0.25">
      <c r="A35" s="231">
        <v>26</v>
      </c>
      <c r="B35" s="22" t="s">
        <v>117</v>
      </c>
      <c r="C35" s="17" t="s">
        <v>12</v>
      </c>
      <c r="D35" s="144"/>
      <c r="E35" s="38"/>
      <c r="F35" s="144"/>
      <c r="G35" s="144"/>
      <c r="H35" s="144"/>
      <c r="I35" s="38"/>
      <c r="J35" s="38"/>
      <c r="K35" s="38">
        <f t="shared" si="0"/>
        <v>0</v>
      </c>
      <c r="L35" s="38">
        <f t="shared" si="1"/>
        <v>0</v>
      </c>
      <c r="M35" s="352">
        <f t="shared" si="2"/>
        <v>0</v>
      </c>
      <c r="N35" s="38"/>
      <c r="O35" s="38"/>
      <c r="P35" s="144"/>
      <c r="Q35" s="38"/>
      <c r="R35" s="38"/>
      <c r="S35" s="38"/>
      <c r="T35" s="38"/>
      <c r="U35" s="38">
        <f t="shared" si="3"/>
        <v>0</v>
      </c>
      <c r="V35" s="38">
        <f t="shared" si="4"/>
        <v>0</v>
      </c>
      <c r="W35" s="38"/>
      <c r="X35" s="166">
        <f t="shared" si="5"/>
        <v>0</v>
      </c>
      <c r="Y35" s="38"/>
      <c r="Z35" s="38"/>
      <c r="AA35" s="206">
        <f t="shared" si="6"/>
        <v>0</v>
      </c>
      <c r="AB35" s="38"/>
      <c r="AC35" s="38"/>
      <c r="AD35" s="38"/>
      <c r="AE35" s="370">
        <f t="shared" si="7"/>
        <v>0</v>
      </c>
      <c r="AF35" s="38"/>
      <c r="AG35" s="160"/>
      <c r="AH35" s="38"/>
      <c r="AI35" s="168">
        <f t="shared" si="8"/>
        <v>0</v>
      </c>
      <c r="AJ35" s="171">
        <f t="shared" si="9"/>
        <v>0</v>
      </c>
    </row>
    <row r="36" spans="1:36" x14ac:dyDescent="0.25">
      <c r="A36" s="248"/>
      <c r="B36" s="64" t="s">
        <v>20</v>
      </c>
      <c r="C36" s="52"/>
      <c r="D36" s="144"/>
      <c r="E36" s="38"/>
      <c r="F36" s="144"/>
      <c r="G36" s="144"/>
      <c r="H36" s="144"/>
      <c r="I36" s="38"/>
      <c r="J36" s="38"/>
      <c r="K36" s="38">
        <f t="shared" si="0"/>
        <v>0</v>
      </c>
      <c r="L36" s="38">
        <f t="shared" si="1"/>
        <v>0</v>
      </c>
      <c r="M36" s="352">
        <f t="shared" si="2"/>
        <v>0</v>
      </c>
      <c r="N36" s="38"/>
      <c r="O36" s="38"/>
      <c r="P36" s="144"/>
      <c r="Q36" s="38"/>
      <c r="R36" s="38"/>
      <c r="S36" s="38"/>
      <c r="T36" s="38"/>
      <c r="U36" s="38">
        <f t="shared" si="3"/>
        <v>0</v>
      </c>
      <c r="V36" s="38">
        <f t="shared" si="4"/>
        <v>0</v>
      </c>
      <c r="W36" s="38"/>
      <c r="X36" s="166">
        <f t="shared" si="5"/>
        <v>0</v>
      </c>
      <c r="Y36" s="38"/>
      <c r="Z36" s="38"/>
      <c r="AA36" s="206">
        <f t="shared" si="6"/>
        <v>0</v>
      </c>
      <c r="AB36" s="38"/>
      <c r="AC36" s="38"/>
      <c r="AD36" s="38"/>
      <c r="AE36" s="370">
        <f t="shared" si="7"/>
        <v>0</v>
      </c>
      <c r="AF36" s="38"/>
      <c r="AG36" s="160"/>
      <c r="AH36" s="38"/>
      <c r="AI36" s="168">
        <f t="shared" si="8"/>
        <v>0</v>
      </c>
      <c r="AJ36" s="171">
        <f t="shared" si="9"/>
        <v>0</v>
      </c>
    </row>
    <row r="37" spans="1:36" x14ac:dyDescent="0.25">
      <c r="A37" s="231">
        <v>27</v>
      </c>
      <c r="B37" s="19" t="s">
        <v>21</v>
      </c>
      <c r="C37" s="20" t="s">
        <v>12</v>
      </c>
      <c r="D37" s="144"/>
      <c r="E37" s="38"/>
      <c r="F37" s="144"/>
      <c r="G37" s="144"/>
      <c r="H37" s="144"/>
      <c r="I37" s="38"/>
      <c r="J37" s="38"/>
      <c r="K37" s="38">
        <f t="shared" si="0"/>
        <v>0</v>
      </c>
      <c r="L37" s="38">
        <f t="shared" si="1"/>
        <v>0</v>
      </c>
      <c r="M37" s="352">
        <f t="shared" si="2"/>
        <v>0</v>
      </c>
      <c r="N37" s="38"/>
      <c r="O37" s="38"/>
      <c r="P37" s="144"/>
      <c r="Q37" s="38"/>
      <c r="R37" s="38"/>
      <c r="S37" s="38"/>
      <c r="T37" s="38"/>
      <c r="U37" s="38">
        <f t="shared" si="3"/>
        <v>0</v>
      </c>
      <c r="V37" s="38">
        <f t="shared" si="4"/>
        <v>0</v>
      </c>
      <c r="W37" s="38"/>
      <c r="X37" s="166">
        <f t="shared" si="5"/>
        <v>0</v>
      </c>
      <c r="Y37" s="38"/>
      <c r="Z37" s="38"/>
      <c r="AA37" s="206">
        <f t="shared" si="6"/>
        <v>0</v>
      </c>
      <c r="AB37" s="38"/>
      <c r="AC37" s="38"/>
      <c r="AD37" s="38"/>
      <c r="AE37" s="370">
        <f t="shared" si="7"/>
        <v>0</v>
      </c>
      <c r="AF37" s="38"/>
      <c r="AG37" s="160"/>
      <c r="AH37" s="38"/>
      <c r="AI37" s="168">
        <f t="shared" si="8"/>
        <v>0</v>
      </c>
      <c r="AJ37" s="171">
        <f t="shared" si="9"/>
        <v>0</v>
      </c>
    </row>
    <row r="38" spans="1:36" x14ac:dyDescent="0.25">
      <c r="A38" s="231">
        <v>28</v>
      </c>
      <c r="B38" s="19" t="s">
        <v>22</v>
      </c>
      <c r="C38" s="20" t="s">
        <v>12</v>
      </c>
      <c r="D38" s="144"/>
      <c r="E38" s="38"/>
      <c r="F38" s="144"/>
      <c r="G38" s="144"/>
      <c r="H38" s="144"/>
      <c r="I38" s="38"/>
      <c r="J38" s="38"/>
      <c r="K38" s="38">
        <f t="shared" si="0"/>
        <v>0</v>
      </c>
      <c r="L38" s="38">
        <f t="shared" si="1"/>
        <v>0</v>
      </c>
      <c r="M38" s="352">
        <f t="shared" si="2"/>
        <v>0</v>
      </c>
      <c r="N38" s="38"/>
      <c r="O38" s="38"/>
      <c r="P38" s="144"/>
      <c r="Q38" s="38"/>
      <c r="R38" s="38"/>
      <c r="S38" s="38"/>
      <c r="T38" s="38"/>
      <c r="U38" s="38">
        <f t="shared" si="3"/>
        <v>0</v>
      </c>
      <c r="V38" s="38">
        <f t="shared" si="4"/>
        <v>0</v>
      </c>
      <c r="W38" s="38"/>
      <c r="X38" s="166">
        <f t="shared" si="5"/>
        <v>0</v>
      </c>
      <c r="Y38" s="38"/>
      <c r="Z38" s="38"/>
      <c r="AA38" s="206">
        <f t="shared" si="6"/>
        <v>0</v>
      </c>
      <c r="AB38" s="38"/>
      <c r="AC38" s="38"/>
      <c r="AD38" s="38"/>
      <c r="AE38" s="370">
        <f t="shared" si="7"/>
        <v>0</v>
      </c>
      <c r="AF38" s="38"/>
      <c r="AG38" s="160"/>
      <c r="AH38" s="38"/>
      <c r="AI38" s="168">
        <f t="shared" si="8"/>
        <v>0</v>
      </c>
      <c r="AJ38" s="171">
        <f t="shared" si="9"/>
        <v>0</v>
      </c>
    </row>
    <row r="39" spans="1:36" x14ac:dyDescent="0.25">
      <c r="A39" s="231">
        <v>29</v>
      </c>
      <c r="B39" s="31" t="s">
        <v>229</v>
      </c>
      <c r="C39" s="20" t="s">
        <v>12</v>
      </c>
      <c r="D39" s="144"/>
      <c r="E39" s="38"/>
      <c r="F39" s="144"/>
      <c r="G39" s="144"/>
      <c r="H39" s="144"/>
      <c r="I39" s="38"/>
      <c r="J39" s="38"/>
      <c r="K39" s="38">
        <f t="shared" si="0"/>
        <v>0</v>
      </c>
      <c r="L39" s="38">
        <f t="shared" si="1"/>
        <v>0</v>
      </c>
      <c r="M39" s="352">
        <f t="shared" si="2"/>
        <v>0</v>
      </c>
      <c r="N39" s="38"/>
      <c r="O39" s="38"/>
      <c r="P39" s="144"/>
      <c r="Q39" s="38"/>
      <c r="R39" s="38"/>
      <c r="S39" s="38"/>
      <c r="T39" s="38"/>
      <c r="U39" s="38">
        <f t="shared" si="3"/>
        <v>0</v>
      </c>
      <c r="V39" s="38">
        <f t="shared" si="4"/>
        <v>0</v>
      </c>
      <c r="W39" s="38"/>
      <c r="X39" s="166">
        <f t="shared" si="5"/>
        <v>0</v>
      </c>
      <c r="Y39" s="38"/>
      <c r="Z39" s="38"/>
      <c r="AA39" s="206">
        <f t="shared" ref="AA39:AA70" si="10">(Z39+Y39)*$AA$5</f>
        <v>0</v>
      </c>
      <c r="AB39" s="38"/>
      <c r="AC39" s="38"/>
      <c r="AD39" s="38"/>
      <c r="AE39" s="370">
        <f t="shared" si="7"/>
        <v>0</v>
      </c>
      <c r="AF39" s="38"/>
      <c r="AG39" s="160"/>
      <c r="AH39" s="38"/>
      <c r="AI39" s="168">
        <f t="shared" ref="AI39:AI70" si="11">(AG39+AF39+AH39)*$AI$5</f>
        <v>0</v>
      </c>
      <c r="AJ39" s="171">
        <f t="shared" si="9"/>
        <v>0</v>
      </c>
    </row>
    <row r="40" spans="1:36" x14ac:dyDescent="0.25">
      <c r="A40" s="248"/>
      <c r="B40" s="64" t="s">
        <v>23</v>
      </c>
      <c r="C40" s="52"/>
      <c r="D40" s="146"/>
      <c r="E40" s="145"/>
      <c r="F40" s="146"/>
      <c r="G40" s="146"/>
      <c r="H40" s="146"/>
      <c r="I40" s="147"/>
      <c r="J40" s="147"/>
      <c r="K40" s="38">
        <f t="shared" si="0"/>
        <v>0</v>
      </c>
      <c r="L40" s="38">
        <f t="shared" si="1"/>
        <v>0</v>
      </c>
      <c r="M40" s="352">
        <f t="shared" si="2"/>
        <v>0</v>
      </c>
      <c r="N40" s="145"/>
      <c r="O40" s="145"/>
      <c r="P40" s="146"/>
      <c r="Q40" s="147"/>
      <c r="R40" s="147"/>
      <c r="S40" s="147"/>
      <c r="T40" s="147"/>
      <c r="U40" s="38">
        <f t="shared" si="3"/>
        <v>0</v>
      </c>
      <c r="V40" s="38">
        <f t="shared" si="4"/>
        <v>0</v>
      </c>
      <c r="W40" s="38"/>
      <c r="X40" s="166">
        <f t="shared" si="5"/>
        <v>0</v>
      </c>
      <c r="Y40" s="147"/>
      <c r="Z40" s="147"/>
      <c r="AA40" s="206">
        <f t="shared" si="10"/>
        <v>0</v>
      </c>
      <c r="AB40" s="147"/>
      <c r="AC40" s="147"/>
      <c r="AD40" s="147"/>
      <c r="AE40" s="370">
        <f t="shared" si="7"/>
        <v>0</v>
      </c>
      <c r="AF40" s="38"/>
      <c r="AG40" s="190"/>
      <c r="AH40" s="147"/>
      <c r="AI40" s="168">
        <f t="shared" si="11"/>
        <v>0</v>
      </c>
      <c r="AJ40" s="171">
        <f t="shared" si="9"/>
        <v>0</v>
      </c>
    </row>
    <row r="41" spans="1:36" x14ac:dyDescent="0.25">
      <c r="A41" s="231">
        <v>30</v>
      </c>
      <c r="B41" s="16" t="s">
        <v>24</v>
      </c>
      <c r="C41" s="17" t="s">
        <v>12</v>
      </c>
      <c r="D41" s="144"/>
      <c r="E41" s="38"/>
      <c r="F41" s="144"/>
      <c r="G41" s="144"/>
      <c r="H41" s="144"/>
      <c r="I41" s="38"/>
      <c r="J41" s="38"/>
      <c r="K41" s="38">
        <f t="shared" si="0"/>
        <v>0</v>
      </c>
      <c r="L41" s="38">
        <f t="shared" si="1"/>
        <v>0</v>
      </c>
      <c r="M41" s="352">
        <f t="shared" si="2"/>
        <v>0</v>
      </c>
      <c r="N41" s="38"/>
      <c r="O41" s="38"/>
      <c r="P41" s="144"/>
      <c r="Q41" s="38"/>
      <c r="R41" s="38"/>
      <c r="S41" s="38"/>
      <c r="T41" s="38"/>
      <c r="U41" s="38">
        <f t="shared" si="3"/>
        <v>0</v>
      </c>
      <c r="V41" s="38">
        <f t="shared" si="4"/>
        <v>0</v>
      </c>
      <c r="W41" s="38"/>
      <c r="X41" s="166">
        <f t="shared" si="5"/>
        <v>0</v>
      </c>
      <c r="Y41" s="38"/>
      <c r="Z41" s="38"/>
      <c r="AA41" s="206">
        <f t="shared" si="10"/>
        <v>0</v>
      </c>
      <c r="AB41" s="38"/>
      <c r="AC41" s="38"/>
      <c r="AD41" s="38"/>
      <c r="AE41" s="370">
        <f t="shared" si="7"/>
        <v>0</v>
      </c>
      <c r="AF41" s="38"/>
      <c r="AG41" s="160"/>
      <c r="AH41" s="38"/>
      <c r="AI41" s="168">
        <f t="shared" si="11"/>
        <v>0</v>
      </c>
      <c r="AJ41" s="171">
        <f t="shared" si="9"/>
        <v>0</v>
      </c>
    </row>
    <row r="42" spans="1:36" x14ac:dyDescent="0.25">
      <c r="A42" s="231">
        <v>31</v>
      </c>
      <c r="B42" s="19" t="s">
        <v>25</v>
      </c>
      <c r="C42" s="20" t="s">
        <v>12</v>
      </c>
      <c r="D42" s="144"/>
      <c r="E42" s="38"/>
      <c r="F42" s="144"/>
      <c r="G42" s="144"/>
      <c r="H42" s="144"/>
      <c r="I42" s="38"/>
      <c r="J42" s="38"/>
      <c r="K42" s="38">
        <f t="shared" si="0"/>
        <v>0</v>
      </c>
      <c r="L42" s="38">
        <f t="shared" si="1"/>
        <v>0</v>
      </c>
      <c r="M42" s="352">
        <f t="shared" si="2"/>
        <v>0</v>
      </c>
      <c r="N42" s="38"/>
      <c r="O42" s="38"/>
      <c r="P42" s="144"/>
      <c r="Q42" s="38"/>
      <c r="R42" s="38"/>
      <c r="S42" s="38"/>
      <c r="T42" s="38"/>
      <c r="U42" s="38">
        <f t="shared" si="3"/>
        <v>0</v>
      </c>
      <c r="V42" s="38">
        <f t="shared" si="4"/>
        <v>0</v>
      </c>
      <c r="W42" s="38"/>
      <c r="X42" s="166">
        <f t="shared" si="5"/>
        <v>0</v>
      </c>
      <c r="Y42" s="38"/>
      <c r="Z42" s="38"/>
      <c r="AA42" s="206">
        <f t="shared" si="10"/>
        <v>0</v>
      </c>
      <c r="AB42" s="38"/>
      <c r="AC42" s="38"/>
      <c r="AD42" s="38"/>
      <c r="AE42" s="370">
        <f t="shared" si="7"/>
        <v>0</v>
      </c>
      <c r="AF42" s="38"/>
      <c r="AG42" s="160"/>
      <c r="AH42" s="38"/>
      <c r="AI42" s="168">
        <f t="shared" si="11"/>
        <v>0</v>
      </c>
      <c r="AJ42" s="171">
        <f t="shared" si="9"/>
        <v>0</v>
      </c>
    </row>
    <row r="43" spans="1:36" x14ac:dyDescent="0.25">
      <c r="A43" s="231">
        <v>32</v>
      </c>
      <c r="B43" s="19" t="s">
        <v>26</v>
      </c>
      <c r="C43" s="20" t="s">
        <v>12</v>
      </c>
      <c r="D43" s="144"/>
      <c r="E43" s="38"/>
      <c r="F43" s="144"/>
      <c r="G43" s="144"/>
      <c r="H43" s="144"/>
      <c r="I43" s="38"/>
      <c r="J43" s="38"/>
      <c r="K43" s="38">
        <f t="shared" si="0"/>
        <v>0</v>
      </c>
      <c r="L43" s="38">
        <f t="shared" si="1"/>
        <v>0</v>
      </c>
      <c r="M43" s="352">
        <f t="shared" si="2"/>
        <v>0</v>
      </c>
      <c r="N43" s="38"/>
      <c r="O43" s="38"/>
      <c r="P43" s="144"/>
      <c r="Q43" s="38"/>
      <c r="R43" s="38"/>
      <c r="S43" s="38"/>
      <c r="T43" s="38"/>
      <c r="U43" s="38">
        <f t="shared" si="3"/>
        <v>0</v>
      </c>
      <c r="V43" s="38">
        <f t="shared" si="4"/>
        <v>0</v>
      </c>
      <c r="W43" s="38"/>
      <c r="X43" s="166">
        <f t="shared" si="5"/>
        <v>0</v>
      </c>
      <c r="Y43" s="38"/>
      <c r="Z43" s="38"/>
      <c r="AA43" s="206">
        <f t="shared" si="10"/>
        <v>0</v>
      </c>
      <c r="AB43" s="38"/>
      <c r="AC43" s="38"/>
      <c r="AD43" s="38"/>
      <c r="AE43" s="370">
        <f t="shared" si="7"/>
        <v>0</v>
      </c>
      <c r="AF43" s="38"/>
      <c r="AG43" s="160"/>
      <c r="AH43" s="38"/>
      <c r="AI43" s="168">
        <f t="shared" si="11"/>
        <v>0</v>
      </c>
      <c r="AJ43" s="171">
        <f t="shared" si="9"/>
        <v>0</v>
      </c>
    </row>
    <row r="44" spans="1:36" x14ac:dyDescent="0.25">
      <c r="A44" s="231">
        <v>33</v>
      </c>
      <c r="B44" s="19" t="s">
        <v>27</v>
      </c>
      <c r="C44" s="20" t="s">
        <v>12</v>
      </c>
      <c r="D44" s="144"/>
      <c r="E44" s="38"/>
      <c r="F44" s="144"/>
      <c r="G44" s="144"/>
      <c r="H44" s="144"/>
      <c r="I44" s="38"/>
      <c r="J44" s="38"/>
      <c r="K44" s="38">
        <f t="shared" si="0"/>
        <v>0</v>
      </c>
      <c r="L44" s="38">
        <f t="shared" si="1"/>
        <v>0</v>
      </c>
      <c r="M44" s="352">
        <f t="shared" si="2"/>
        <v>0</v>
      </c>
      <c r="N44" s="38"/>
      <c r="O44" s="38"/>
      <c r="P44" s="144"/>
      <c r="Q44" s="38"/>
      <c r="R44" s="38"/>
      <c r="S44" s="38"/>
      <c r="T44" s="38"/>
      <c r="U44" s="38">
        <f t="shared" si="3"/>
        <v>0</v>
      </c>
      <c r="V44" s="38">
        <f t="shared" si="4"/>
        <v>0</v>
      </c>
      <c r="W44" s="38"/>
      <c r="X44" s="166">
        <f t="shared" si="5"/>
        <v>0</v>
      </c>
      <c r="Y44" s="38"/>
      <c r="Z44" s="38"/>
      <c r="AA44" s="206">
        <f t="shared" si="10"/>
        <v>0</v>
      </c>
      <c r="AB44" s="38"/>
      <c r="AC44" s="38"/>
      <c r="AD44" s="38"/>
      <c r="AE44" s="370">
        <f t="shared" si="7"/>
        <v>0</v>
      </c>
      <c r="AF44" s="38"/>
      <c r="AG44" s="160"/>
      <c r="AH44" s="38"/>
      <c r="AI44" s="168">
        <f t="shared" si="11"/>
        <v>0</v>
      </c>
      <c r="AJ44" s="171">
        <f t="shared" si="9"/>
        <v>0</v>
      </c>
    </row>
    <row r="45" spans="1:36" x14ac:dyDescent="0.25">
      <c r="A45" s="231">
        <v>34</v>
      </c>
      <c r="B45" s="16" t="s">
        <v>28</v>
      </c>
      <c r="C45" s="17" t="s">
        <v>12</v>
      </c>
      <c r="D45" s="144"/>
      <c r="E45" s="38"/>
      <c r="F45" s="144"/>
      <c r="G45" s="144"/>
      <c r="H45" s="144"/>
      <c r="I45" s="38"/>
      <c r="J45" s="38"/>
      <c r="K45" s="38">
        <f t="shared" si="0"/>
        <v>0</v>
      </c>
      <c r="L45" s="38">
        <f t="shared" si="1"/>
        <v>0</v>
      </c>
      <c r="M45" s="352">
        <f t="shared" si="2"/>
        <v>0</v>
      </c>
      <c r="N45" s="38"/>
      <c r="O45" s="38"/>
      <c r="P45" s="144"/>
      <c r="Q45" s="38"/>
      <c r="R45" s="38"/>
      <c r="S45" s="38"/>
      <c r="T45" s="38"/>
      <c r="U45" s="38">
        <f t="shared" si="3"/>
        <v>0</v>
      </c>
      <c r="V45" s="38">
        <f t="shared" si="4"/>
        <v>0</v>
      </c>
      <c r="W45" s="38"/>
      <c r="X45" s="166">
        <f t="shared" si="5"/>
        <v>0</v>
      </c>
      <c r="Y45" s="38"/>
      <c r="Z45" s="38"/>
      <c r="AA45" s="206">
        <f t="shared" si="10"/>
        <v>0</v>
      </c>
      <c r="AB45" s="38"/>
      <c r="AC45" s="38"/>
      <c r="AD45" s="38"/>
      <c r="AE45" s="370">
        <f t="shared" si="7"/>
        <v>0</v>
      </c>
      <c r="AF45" s="38"/>
      <c r="AG45" s="160"/>
      <c r="AH45" s="38"/>
      <c r="AI45" s="168">
        <f t="shared" si="11"/>
        <v>0</v>
      </c>
      <c r="AJ45" s="171">
        <f t="shared" si="9"/>
        <v>0</v>
      </c>
    </row>
    <row r="46" spans="1:36" x14ac:dyDescent="0.25">
      <c r="A46" s="231">
        <v>35</v>
      </c>
      <c r="B46" s="16" t="s">
        <v>29</v>
      </c>
      <c r="C46" s="17" t="s">
        <v>12</v>
      </c>
      <c r="D46" s="144"/>
      <c r="E46" s="38"/>
      <c r="F46" s="144"/>
      <c r="G46" s="144"/>
      <c r="H46" s="144">
        <v>6.0999999999999999E-2</v>
      </c>
      <c r="I46" s="38"/>
      <c r="J46" s="38"/>
      <c r="K46" s="38">
        <f t="shared" si="0"/>
        <v>0</v>
      </c>
      <c r="L46" s="38">
        <f t="shared" si="1"/>
        <v>6.0999999999999999E-2</v>
      </c>
      <c r="M46" s="352">
        <f t="shared" si="2"/>
        <v>6.0999999999999999E-2</v>
      </c>
      <c r="N46" s="38"/>
      <c r="O46" s="38"/>
      <c r="P46" s="144"/>
      <c r="Q46" s="38">
        <v>7.3200000000000001E-2</v>
      </c>
      <c r="R46" s="38"/>
      <c r="S46" s="38"/>
      <c r="T46" s="38"/>
      <c r="U46" s="38">
        <f t="shared" si="3"/>
        <v>0</v>
      </c>
      <c r="V46" s="38">
        <f t="shared" si="4"/>
        <v>7.3200000000000001E-2</v>
      </c>
      <c r="W46" s="38"/>
      <c r="X46" s="166">
        <f t="shared" si="5"/>
        <v>7.3200000000000001E-2</v>
      </c>
      <c r="Y46" s="38"/>
      <c r="Z46" s="38"/>
      <c r="AA46" s="206">
        <f t="shared" si="10"/>
        <v>0</v>
      </c>
      <c r="AB46" s="38"/>
      <c r="AC46" s="38"/>
      <c r="AD46" s="38"/>
      <c r="AE46" s="370">
        <f t="shared" si="7"/>
        <v>0</v>
      </c>
      <c r="AF46" s="38"/>
      <c r="AG46" s="160"/>
      <c r="AH46" s="38"/>
      <c r="AI46" s="168">
        <f t="shared" si="11"/>
        <v>0</v>
      </c>
      <c r="AJ46" s="171">
        <f t="shared" si="9"/>
        <v>0.13419999999999999</v>
      </c>
    </row>
    <row r="47" spans="1:36" x14ac:dyDescent="0.25">
      <c r="A47" s="231">
        <v>36</v>
      </c>
      <c r="B47" s="16" t="s">
        <v>30</v>
      </c>
      <c r="C47" s="17" t="s">
        <v>12</v>
      </c>
      <c r="D47" s="144"/>
      <c r="E47" s="38"/>
      <c r="F47" s="144"/>
      <c r="G47" s="144"/>
      <c r="H47" s="144"/>
      <c r="I47" s="38"/>
      <c r="J47" s="38"/>
      <c r="K47" s="38">
        <f t="shared" si="0"/>
        <v>0</v>
      </c>
      <c r="L47" s="38">
        <f t="shared" si="1"/>
        <v>0</v>
      </c>
      <c r="M47" s="352">
        <f t="shared" si="2"/>
        <v>0</v>
      </c>
      <c r="N47" s="38"/>
      <c r="O47" s="38"/>
      <c r="P47" s="144"/>
      <c r="Q47" s="38"/>
      <c r="R47" s="38"/>
      <c r="S47" s="38"/>
      <c r="T47" s="38"/>
      <c r="U47" s="38">
        <f t="shared" si="3"/>
        <v>0</v>
      </c>
      <c r="V47" s="38">
        <f t="shared" si="4"/>
        <v>0</v>
      </c>
      <c r="W47" s="38"/>
      <c r="X47" s="166">
        <f t="shared" si="5"/>
        <v>0</v>
      </c>
      <c r="Y47" s="38"/>
      <c r="Z47" s="38"/>
      <c r="AA47" s="206">
        <f t="shared" si="10"/>
        <v>0</v>
      </c>
      <c r="AB47" s="167">
        <v>2.8000000000000001E-2</v>
      </c>
      <c r="AC47" s="38"/>
      <c r="AD47" s="38"/>
      <c r="AE47" s="370">
        <f t="shared" si="7"/>
        <v>0</v>
      </c>
      <c r="AF47" s="38"/>
      <c r="AG47" s="160"/>
      <c r="AH47" s="38"/>
      <c r="AI47" s="168">
        <f t="shared" si="11"/>
        <v>0</v>
      </c>
      <c r="AJ47" s="171">
        <f t="shared" si="9"/>
        <v>0</v>
      </c>
    </row>
    <row r="48" spans="1:36" x14ac:dyDescent="0.25">
      <c r="A48" s="231">
        <v>37</v>
      </c>
      <c r="B48" s="16" t="s">
        <v>31</v>
      </c>
      <c r="C48" s="17" t="s">
        <v>12</v>
      </c>
      <c r="D48" s="144"/>
      <c r="E48" s="38"/>
      <c r="F48" s="144"/>
      <c r="G48" s="144"/>
      <c r="H48" s="144"/>
      <c r="I48" s="38"/>
      <c r="J48" s="38"/>
      <c r="K48" s="38">
        <f t="shared" si="0"/>
        <v>0</v>
      </c>
      <c r="L48" s="38">
        <f t="shared" si="1"/>
        <v>0</v>
      </c>
      <c r="M48" s="352">
        <f t="shared" si="2"/>
        <v>0</v>
      </c>
      <c r="N48" s="38"/>
      <c r="O48" s="38"/>
      <c r="P48" s="144"/>
      <c r="Q48" s="38"/>
      <c r="R48" s="38"/>
      <c r="S48" s="38"/>
      <c r="T48" s="38"/>
      <c r="U48" s="38">
        <f t="shared" si="3"/>
        <v>0</v>
      </c>
      <c r="V48" s="38">
        <f t="shared" si="4"/>
        <v>0</v>
      </c>
      <c r="W48" s="38"/>
      <c r="X48" s="166">
        <f t="shared" si="5"/>
        <v>0</v>
      </c>
      <c r="Y48" s="38"/>
      <c r="Z48" s="38"/>
      <c r="AA48" s="206">
        <f t="shared" si="10"/>
        <v>0</v>
      </c>
      <c r="AB48" s="38"/>
      <c r="AC48" s="38"/>
      <c r="AD48" s="38"/>
      <c r="AE48" s="370">
        <f t="shared" si="7"/>
        <v>0</v>
      </c>
      <c r="AF48" s="168">
        <v>5.0000000000000001E-3</v>
      </c>
      <c r="AG48" s="160"/>
      <c r="AH48" s="38"/>
      <c r="AI48" s="168">
        <f t="shared" si="11"/>
        <v>5.0000000000000001E-3</v>
      </c>
      <c r="AJ48" s="171">
        <f t="shared" si="9"/>
        <v>5.0000000000000001E-3</v>
      </c>
    </row>
    <row r="49" spans="1:36" x14ac:dyDescent="0.25">
      <c r="A49" s="231">
        <v>38</v>
      </c>
      <c r="B49" s="16" t="s">
        <v>32</v>
      </c>
      <c r="C49" s="17" t="s">
        <v>12</v>
      </c>
      <c r="D49" s="144"/>
      <c r="E49" s="38"/>
      <c r="F49" s="144"/>
      <c r="G49" s="144"/>
      <c r="H49" s="144"/>
      <c r="I49" s="38"/>
      <c r="J49" s="38"/>
      <c r="K49" s="38">
        <f t="shared" si="0"/>
        <v>0</v>
      </c>
      <c r="L49" s="38">
        <f t="shared" si="1"/>
        <v>0</v>
      </c>
      <c r="M49" s="352">
        <f t="shared" si="2"/>
        <v>0</v>
      </c>
      <c r="N49" s="38"/>
      <c r="O49" s="38"/>
      <c r="P49" s="144"/>
      <c r="Q49" s="38"/>
      <c r="R49" s="38"/>
      <c r="S49" s="38"/>
      <c r="T49" s="38"/>
      <c r="U49" s="38">
        <f t="shared" si="3"/>
        <v>0</v>
      </c>
      <c r="V49" s="38">
        <f t="shared" si="4"/>
        <v>0</v>
      </c>
      <c r="W49" s="38"/>
      <c r="X49" s="166">
        <f t="shared" si="5"/>
        <v>0</v>
      </c>
      <c r="Y49" s="38"/>
      <c r="Z49" s="38"/>
      <c r="AA49" s="206">
        <f t="shared" si="10"/>
        <v>0</v>
      </c>
      <c r="AB49" s="38"/>
      <c r="AC49" s="38"/>
      <c r="AD49" s="38"/>
      <c r="AE49" s="370">
        <f t="shared" si="7"/>
        <v>0</v>
      </c>
      <c r="AF49" s="38"/>
      <c r="AG49" s="160"/>
      <c r="AH49" s="38"/>
      <c r="AI49" s="168">
        <f t="shared" si="11"/>
        <v>0</v>
      </c>
      <c r="AJ49" s="171">
        <f t="shared" si="9"/>
        <v>0</v>
      </c>
    </row>
    <row r="50" spans="1:36" x14ac:dyDescent="0.25">
      <c r="A50" s="231">
        <v>39</v>
      </c>
      <c r="B50" s="16" t="s">
        <v>33</v>
      </c>
      <c r="C50" s="17" t="s">
        <v>12</v>
      </c>
      <c r="D50" s="144"/>
      <c r="E50" s="38"/>
      <c r="F50" s="144"/>
      <c r="G50" s="144"/>
      <c r="H50" s="144"/>
      <c r="I50" s="38"/>
      <c r="J50" s="38"/>
      <c r="K50" s="38">
        <f t="shared" si="0"/>
        <v>0</v>
      </c>
      <c r="L50" s="38">
        <f t="shared" si="1"/>
        <v>0</v>
      </c>
      <c r="M50" s="352">
        <f t="shared" si="2"/>
        <v>0</v>
      </c>
      <c r="N50" s="38"/>
      <c r="O50" s="38"/>
      <c r="P50" s="144"/>
      <c r="Q50" s="38"/>
      <c r="R50" s="38"/>
      <c r="S50" s="38"/>
      <c r="T50" s="38"/>
      <c r="U50" s="38">
        <f t="shared" si="3"/>
        <v>0</v>
      </c>
      <c r="V50" s="38">
        <f t="shared" si="4"/>
        <v>0</v>
      </c>
      <c r="W50" s="38"/>
      <c r="X50" s="166">
        <f t="shared" si="5"/>
        <v>0</v>
      </c>
      <c r="Y50" s="38"/>
      <c r="Z50" s="38"/>
      <c r="AA50" s="206">
        <f t="shared" si="10"/>
        <v>0</v>
      </c>
      <c r="AB50" s="38"/>
      <c r="AC50" s="38"/>
      <c r="AD50" s="38"/>
      <c r="AE50" s="370">
        <f t="shared" si="7"/>
        <v>0</v>
      </c>
      <c r="AF50" s="38"/>
      <c r="AG50" s="160"/>
      <c r="AH50" s="38"/>
      <c r="AI50" s="168">
        <f t="shared" si="11"/>
        <v>0</v>
      </c>
      <c r="AJ50" s="171">
        <f t="shared" si="9"/>
        <v>0</v>
      </c>
    </row>
    <row r="51" spans="1:36" x14ac:dyDescent="0.25">
      <c r="A51" s="231">
        <v>40</v>
      </c>
      <c r="B51" s="16" t="s">
        <v>34</v>
      </c>
      <c r="C51" s="17" t="s">
        <v>12</v>
      </c>
      <c r="D51" s="144"/>
      <c r="E51" s="38"/>
      <c r="F51" s="144"/>
      <c r="G51" s="144"/>
      <c r="H51" s="144"/>
      <c r="I51" s="38"/>
      <c r="J51" s="38"/>
      <c r="K51" s="38">
        <f t="shared" si="0"/>
        <v>0</v>
      </c>
      <c r="L51" s="38">
        <f t="shared" si="1"/>
        <v>0</v>
      </c>
      <c r="M51" s="352">
        <f>L51+K51</f>
        <v>0</v>
      </c>
      <c r="N51" s="38"/>
      <c r="O51" s="38"/>
      <c r="P51" s="144"/>
      <c r="Q51" s="38"/>
      <c r="R51" s="38"/>
      <c r="S51" s="38"/>
      <c r="T51" s="38"/>
      <c r="U51" s="38">
        <f t="shared" si="3"/>
        <v>0</v>
      </c>
      <c r="V51" s="38">
        <f t="shared" si="4"/>
        <v>0</v>
      </c>
      <c r="W51" s="38"/>
      <c r="X51" s="166">
        <f>W51+U51+V51</f>
        <v>0</v>
      </c>
      <c r="Y51" s="38"/>
      <c r="Z51" s="38"/>
      <c r="AA51" s="206">
        <f t="shared" si="10"/>
        <v>0</v>
      </c>
      <c r="AB51" s="38"/>
      <c r="AC51" s="38"/>
      <c r="AD51" s="38"/>
      <c r="AE51" s="370">
        <f t="shared" si="7"/>
        <v>0</v>
      </c>
      <c r="AF51" s="38"/>
      <c r="AG51" s="160"/>
      <c r="AH51" s="144"/>
      <c r="AI51" s="168">
        <f t="shared" si="11"/>
        <v>0</v>
      </c>
      <c r="AJ51" s="171">
        <f t="shared" si="9"/>
        <v>0</v>
      </c>
    </row>
    <row r="52" spans="1:36" x14ac:dyDescent="0.25">
      <c r="A52" s="231">
        <v>41</v>
      </c>
      <c r="B52" s="19" t="s">
        <v>35</v>
      </c>
      <c r="C52" s="20" t="s">
        <v>12</v>
      </c>
      <c r="D52" s="144"/>
      <c r="E52" s="38"/>
      <c r="F52" s="144"/>
      <c r="G52" s="144">
        <v>5.0000000000000001E-3</v>
      </c>
      <c r="H52" s="144"/>
      <c r="I52" s="38"/>
      <c r="J52" s="38"/>
      <c r="K52" s="38">
        <f t="shared" si="0"/>
        <v>0</v>
      </c>
      <c r="L52" s="38">
        <f t="shared" si="1"/>
        <v>5.0000000000000001E-3</v>
      </c>
      <c r="M52" s="352">
        <f t="shared" si="2"/>
        <v>5.0000000000000001E-3</v>
      </c>
      <c r="N52" s="38"/>
      <c r="O52" s="38"/>
      <c r="P52" s="144">
        <v>5.0000000000000001E-3</v>
      </c>
      <c r="Q52" s="38"/>
      <c r="R52" s="38"/>
      <c r="S52" s="38"/>
      <c r="T52" s="38"/>
      <c r="U52" s="38">
        <f t="shared" si="3"/>
        <v>0</v>
      </c>
      <c r="V52" s="38">
        <f t="shared" si="4"/>
        <v>5.0000000000000001E-3</v>
      </c>
      <c r="W52" s="38"/>
      <c r="X52" s="166">
        <f t="shared" si="5"/>
        <v>5.0000000000000001E-3</v>
      </c>
      <c r="Y52" s="38"/>
      <c r="Z52" s="38"/>
      <c r="AA52" s="206">
        <f t="shared" si="10"/>
        <v>0</v>
      </c>
      <c r="AB52" s="38"/>
      <c r="AC52" s="38"/>
      <c r="AD52" s="38"/>
      <c r="AE52" s="370">
        <f t="shared" si="7"/>
        <v>0</v>
      </c>
      <c r="AF52" s="38"/>
      <c r="AG52" s="160"/>
      <c r="AH52" s="38"/>
      <c r="AI52" s="168">
        <f t="shared" si="11"/>
        <v>0</v>
      </c>
      <c r="AJ52" s="171">
        <f t="shared" si="9"/>
        <v>0.01</v>
      </c>
    </row>
    <row r="53" spans="1:36" x14ac:dyDescent="0.25">
      <c r="A53" s="231">
        <v>42</v>
      </c>
      <c r="B53" s="22" t="s">
        <v>39</v>
      </c>
      <c r="C53" s="23" t="s">
        <v>12</v>
      </c>
      <c r="D53" s="144"/>
      <c r="E53" s="38"/>
      <c r="F53" s="144"/>
      <c r="G53" s="144"/>
      <c r="H53" s="144"/>
      <c r="I53" s="38"/>
      <c r="J53" s="38"/>
      <c r="K53" s="38">
        <f t="shared" si="0"/>
        <v>0</v>
      </c>
      <c r="L53" s="38">
        <f t="shared" si="1"/>
        <v>0</v>
      </c>
      <c r="M53" s="352">
        <f t="shared" si="2"/>
        <v>0</v>
      </c>
      <c r="N53" s="38"/>
      <c r="O53" s="38"/>
      <c r="P53" s="144"/>
      <c r="Q53" s="38"/>
      <c r="R53" s="38"/>
      <c r="S53" s="38"/>
      <c r="T53" s="38"/>
      <c r="U53" s="38">
        <f t="shared" si="3"/>
        <v>0</v>
      </c>
      <c r="V53" s="38">
        <f t="shared" si="4"/>
        <v>0</v>
      </c>
      <c r="W53" s="38"/>
      <c r="X53" s="166">
        <f t="shared" si="5"/>
        <v>0</v>
      </c>
      <c r="Y53" s="38"/>
      <c r="Z53" s="38"/>
      <c r="AA53" s="206">
        <f t="shared" si="10"/>
        <v>0</v>
      </c>
      <c r="AB53" s="38"/>
      <c r="AC53" s="38"/>
      <c r="AD53" s="38"/>
      <c r="AE53" s="370">
        <f t="shared" si="7"/>
        <v>0</v>
      </c>
      <c r="AF53" s="38"/>
      <c r="AG53" s="160"/>
      <c r="AH53" s="38"/>
      <c r="AI53" s="168">
        <f t="shared" si="11"/>
        <v>0</v>
      </c>
      <c r="AJ53" s="171">
        <f t="shared" si="9"/>
        <v>0</v>
      </c>
    </row>
    <row r="54" spans="1:36" x14ac:dyDescent="0.25">
      <c r="A54" s="231">
        <v>43</v>
      </c>
      <c r="B54" s="19" t="s">
        <v>190</v>
      </c>
      <c r="C54" s="20" t="s">
        <v>12</v>
      </c>
      <c r="D54" s="144"/>
      <c r="E54" s="38"/>
      <c r="F54" s="144"/>
      <c r="G54" s="144"/>
      <c r="H54" s="144"/>
      <c r="I54" s="38"/>
      <c r="J54" s="38"/>
      <c r="K54" s="38">
        <f t="shared" si="0"/>
        <v>0</v>
      </c>
      <c r="L54" s="38">
        <f t="shared" si="1"/>
        <v>0</v>
      </c>
      <c r="M54" s="352">
        <f t="shared" si="2"/>
        <v>0</v>
      </c>
      <c r="N54" s="38"/>
      <c r="O54" s="38"/>
      <c r="P54" s="144"/>
      <c r="Q54" s="38"/>
      <c r="R54" s="38"/>
      <c r="S54" s="38"/>
      <c r="T54" s="38"/>
      <c r="U54" s="38">
        <f t="shared" si="3"/>
        <v>0</v>
      </c>
      <c r="V54" s="38">
        <f t="shared" si="4"/>
        <v>0</v>
      </c>
      <c r="W54" s="38"/>
      <c r="X54" s="166">
        <f t="shared" si="5"/>
        <v>0</v>
      </c>
      <c r="Y54" s="38"/>
      <c r="Z54" s="38"/>
      <c r="AA54" s="206">
        <f t="shared" si="10"/>
        <v>0</v>
      </c>
      <c r="AB54" s="38"/>
      <c r="AC54" s="38"/>
      <c r="AD54" s="38"/>
      <c r="AE54" s="370">
        <f t="shared" si="7"/>
        <v>0</v>
      </c>
      <c r="AF54" s="38"/>
      <c r="AG54" s="160"/>
      <c r="AH54" s="38"/>
      <c r="AI54" s="168">
        <f t="shared" si="11"/>
        <v>0</v>
      </c>
      <c r="AJ54" s="171">
        <f t="shared" si="9"/>
        <v>0</v>
      </c>
    </row>
    <row r="55" spans="1:36" x14ac:dyDescent="0.25">
      <c r="A55" s="231">
        <v>44</v>
      </c>
      <c r="B55" s="16" t="s">
        <v>36</v>
      </c>
      <c r="C55" s="17" t="s">
        <v>12</v>
      </c>
      <c r="D55" s="144"/>
      <c r="E55" s="38"/>
      <c r="F55" s="144"/>
      <c r="G55" s="144">
        <v>7.0000000000000001E-3</v>
      </c>
      <c r="H55" s="144"/>
      <c r="I55" s="38"/>
      <c r="J55" s="38"/>
      <c r="K55" s="38">
        <f t="shared" si="0"/>
        <v>0</v>
      </c>
      <c r="L55" s="38">
        <f t="shared" si="1"/>
        <v>7.0000000000000001E-3</v>
      </c>
      <c r="M55" s="352">
        <f t="shared" si="2"/>
        <v>7.0000000000000001E-3</v>
      </c>
      <c r="N55" s="38"/>
      <c r="O55" s="38"/>
      <c r="P55" s="144">
        <v>7.0000000000000001E-3</v>
      </c>
      <c r="Q55" s="38"/>
      <c r="R55" s="38"/>
      <c r="S55" s="38"/>
      <c r="T55" s="38"/>
      <c r="U55" s="38">
        <f t="shared" si="3"/>
        <v>0</v>
      </c>
      <c r="V55" s="38">
        <f t="shared" si="4"/>
        <v>7.0000000000000001E-3</v>
      </c>
      <c r="W55" s="38"/>
      <c r="X55" s="166">
        <f t="shared" si="5"/>
        <v>7.0000000000000001E-3</v>
      </c>
      <c r="Y55" s="38"/>
      <c r="Z55" s="38"/>
      <c r="AA55" s="206">
        <f t="shared" si="10"/>
        <v>0</v>
      </c>
      <c r="AB55" s="38"/>
      <c r="AC55" s="38"/>
      <c r="AD55" s="38"/>
      <c r="AE55" s="370">
        <f t="shared" si="7"/>
        <v>0</v>
      </c>
      <c r="AF55" s="38"/>
      <c r="AG55" s="160"/>
      <c r="AH55" s="38"/>
      <c r="AI55" s="168">
        <f t="shared" si="11"/>
        <v>0</v>
      </c>
      <c r="AJ55" s="171">
        <f t="shared" si="9"/>
        <v>1.4E-2</v>
      </c>
    </row>
    <row r="56" spans="1:36" x14ac:dyDescent="0.25">
      <c r="A56" s="231">
        <v>45</v>
      </c>
      <c r="B56" s="16" t="s">
        <v>37</v>
      </c>
      <c r="C56" s="17" t="s">
        <v>12</v>
      </c>
      <c r="D56" s="144"/>
      <c r="E56" s="38"/>
      <c r="F56" s="144"/>
      <c r="G56" s="144"/>
      <c r="H56" s="144"/>
      <c r="I56" s="435">
        <v>0.02</v>
      </c>
      <c r="J56" s="38"/>
      <c r="K56" s="38">
        <f t="shared" si="0"/>
        <v>0</v>
      </c>
      <c r="L56" s="38">
        <f t="shared" si="1"/>
        <v>0.02</v>
      </c>
      <c r="M56" s="352">
        <f t="shared" si="2"/>
        <v>0.02</v>
      </c>
      <c r="N56" s="38"/>
      <c r="O56" s="38"/>
      <c r="P56" s="144"/>
      <c r="Q56" s="38"/>
      <c r="R56" s="38">
        <v>0.01</v>
      </c>
      <c r="S56" s="38"/>
      <c r="T56" s="38"/>
      <c r="U56" s="38">
        <f t="shared" si="3"/>
        <v>0</v>
      </c>
      <c r="V56" s="38">
        <f t="shared" si="4"/>
        <v>0.01</v>
      </c>
      <c r="W56" s="38"/>
      <c r="X56" s="166">
        <f t="shared" si="5"/>
        <v>0.01</v>
      </c>
      <c r="Y56" s="38"/>
      <c r="Z56" s="206">
        <v>0.01</v>
      </c>
      <c r="AA56" s="206">
        <f t="shared" si="10"/>
        <v>0.01</v>
      </c>
      <c r="AB56" s="167">
        <v>5.0000000000000001E-4</v>
      </c>
      <c r="AC56" s="435">
        <v>0.01</v>
      </c>
      <c r="AD56" s="38"/>
      <c r="AE56" s="370">
        <f t="shared" si="7"/>
        <v>0</v>
      </c>
      <c r="AF56" s="38"/>
      <c r="AG56" s="220">
        <f>10/1000</f>
        <v>0.01</v>
      </c>
      <c r="AH56" s="38"/>
      <c r="AI56" s="168">
        <f t="shared" si="11"/>
        <v>0.01</v>
      </c>
      <c r="AJ56" s="171">
        <f t="shared" si="9"/>
        <v>0.05</v>
      </c>
    </row>
    <row r="57" spans="1:36" x14ac:dyDescent="0.25">
      <c r="A57" s="231">
        <v>46</v>
      </c>
      <c r="B57" s="16" t="s">
        <v>38</v>
      </c>
      <c r="C57" s="17" t="s">
        <v>12</v>
      </c>
      <c r="D57" s="144"/>
      <c r="E57" s="38"/>
      <c r="F57" s="436">
        <v>2.9999999999999997E-4</v>
      </c>
      <c r="G57" s="144">
        <v>4.0000000000000002E-4</v>
      </c>
      <c r="H57" s="144">
        <v>5.0000000000000001E-4</v>
      </c>
      <c r="I57" s="38"/>
      <c r="J57" s="38"/>
      <c r="K57" s="38">
        <f t="shared" si="0"/>
        <v>0</v>
      </c>
      <c r="L57" s="38">
        <f t="shared" si="1"/>
        <v>8.9999999999999998E-4</v>
      </c>
      <c r="M57" s="352">
        <f t="shared" si="2"/>
        <v>8.9999999999999998E-4</v>
      </c>
      <c r="N57" s="38"/>
      <c r="O57" s="435">
        <v>4.0000000000000002E-4</v>
      </c>
      <c r="P57" s="144">
        <v>4.0000000000000002E-4</v>
      </c>
      <c r="Q57" s="38">
        <v>6.0000000000000001E-3</v>
      </c>
      <c r="R57" s="38"/>
      <c r="S57" s="38"/>
      <c r="T57" s="38"/>
      <c r="U57" s="38">
        <f t="shared" si="3"/>
        <v>0</v>
      </c>
      <c r="V57" s="38">
        <f t="shared" si="4"/>
        <v>6.4000000000000003E-3</v>
      </c>
      <c r="W57" s="38"/>
      <c r="X57" s="166">
        <f t="shared" si="5"/>
        <v>6.4000000000000003E-3</v>
      </c>
      <c r="Y57" s="38"/>
      <c r="Z57" s="38"/>
      <c r="AA57" s="206">
        <f t="shared" si="10"/>
        <v>0</v>
      </c>
      <c r="AB57" s="167">
        <v>2.9999999999999997E-4</v>
      </c>
      <c r="AC57" s="38"/>
      <c r="AD57" s="38"/>
      <c r="AE57" s="370">
        <f t="shared" si="7"/>
        <v>0</v>
      </c>
      <c r="AF57" s="168">
        <v>1.1999999999999999E-3</v>
      </c>
      <c r="AG57" s="160"/>
      <c r="AH57" s="38"/>
      <c r="AI57" s="168">
        <f t="shared" si="11"/>
        <v>1.1999999999999999E-3</v>
      </c>
      <c r="AJ57" s="171">
        <f t="shared" si="9"/>
        <v>8.5000000000000006E-3</v>
      </c>
    </row>
    <row r="58" spans="1:36" x14ac:dyDescent="0.25">
      <c r="A58" s="231">
        <v>47</v>
      </c>
      <c r="B58" s="16" t="s">
        <v>14</v>
      </c>
      <c r="C58" s="17" t="s">
        <v>12</v>
      </c>
      <c r="D58" s="144"/>
      <c r="E58" s="38"/>
      <c r="F58" s="144"/>
      <c r="G58" s="144"/>
      <c r="H58" s="144"/>
      <c r="I58" s="38"/>
      <c r="J58" s="38"/>
      <c r="K58" s="38">
        <f t="shared" si="0"/>
        <v>0</v>
      </c>
      <c r="L58" s="38">
        <f t="shared" si="1"/>
        <v>0</v>
      </c>
      <c r="M58" s="352">
        <f t="shared" si="2"/>
        <v>0</v>
      </c>
      <c r="N58" s="38"/>
      <c r="O58" s="38"/>
      <c r="P58" s="144"/>
      <c r="Q58" s="38"/>
      <c r="R58" s="38"/>
      <c r="S58" s="38"/>
      <c r="T58" s="38"/>
      <c r="U58" s="38">
        <f t="shared" si="3"/>
        <v>0</v>
      </c>
      <c r="V58" s="38">
        <f t="shared" si="4"/>
        <v>0</v>
      </c>
      <c r="W58" s="38"/>
      <c r="X58" s="166">
        <f t="shared" si="5"/>
        <v>0</v>
      </c>
      <c r="Y58" s="38"/>
      <c r="Z58" s="38"/>
      <c r="AA58" s="206">
        <f t="shared" si="10"/>
        <v>0</v>
      </c>
      <c r="AB58" s="38"/>
      <c r="AC58" s="38"/>
      <c r="AD58" s="38"/>
      <c r="AE58" s="370">
        <f t="shared" si="7"/>
        <v>0</v>
      </c>
      <c r="AF58" s="38"/>
      <c r="AG58" s="160"/>
      <c r="AH58" s="38"/>
      <c r="AI58" s="168">
        <f t="shared" si="11"/>
        <v>0</v>
      </c>
      <c r="AJ58" s="171">
        <f t="shared" si="9"/>
        <v>0</v>
      </c>
    </row>
    <row r="59" spans="1:36" x14ac:dyDescent="0.25">
      <c r="A59" s="231">
        <v>48</v>
      </c>
      <c r="B59" s="22" t="s">
        <v>191</v>
      </c>
      <c r="C59" s="17" t="s">
        <v>12</v>
      </c>
      <c r="D59" s="144"/>
      <c r="E59" s="38"/>
      <c r="F59" s="144"/>
      <c r="G59" s="144"/>
      <c r="H59" s="144"/>
      <c r="I59" s="38"/>
      <c r="J59" s="38"/>
      <c r="K59" s="38">
        <f t="shared" si="0"/>
        <v>0</v>
      </c>
      <c r="L59" s="38">
        <f t="shared" si="1"/>
        <v>0</v>
      </c>
      <c r="M59" s="352">
        <f t="shared" si="2"/>
        <v>0</v>
      </c>
      <c r="N59" s="38"/>
      <c r="O59" s="38"/>
      <c r="P59" s="144"/>
      <c r="Q59" s="38"/>
      <c r="R59" s="38"/>
      <c r="S59" s="38"/>
      <c r="T59" s="38"/>
      <c r="U59" s="38">
        <f t="shared" si="3"/>
        <v>0</v>
      </c>
      <c r="V59" s="38">
        <f t="shared" si="4"/>
        <v>0</v>
      </c>
      <c r="W59" s="38"/>
      <c r="X59" s="166">
        <f t="shared" si="5"/>
        <v>0</v>
      </c>
      <c r="Y59" s="38"/>
      <c r="Z59" s="38"/>
      <c r="AA59" s="206">
        <f t="shared" si="10"/>
        <v>0</v>
      </c>
      <c r="AB59" s="38"/>
      <c r="AC59" s="38"/>
      <c r="AD59" s="38"/>
      <c r="AE59" s="370">
        <f t="shared" si="7"/>
        <v>0</v>
      </c>
      <c r="AF59" s="38"/>
      <c r="AG59" s="160"/>
      <c r="AH59" s="38"/>
      <c r="AI59" s="168">
        <f t="shared" si="11"/>
        <v>0</v>
      </c>
      <c r="AJ59" s="171">
        <f t="shared" si="9"/>
        <v>0</v>
      </c>
    </row>
    <row r="60" spans="1:36" x14ac:dyDescent="0.25">
      <c r="A60" s="231">
        <v>49</v>
      </c>
      <c r="B60" s="22" t="s">
        <v>192</v>
      </c>
      <c r="C60" s="17" t="s">
        <v>12</v>
      </c>
      <c r="D60" s="144"/>
      <c r="E60" s="38"/>
      <c r="F60" s="144"/>
      <c r="G60" s="144"/>
      <c r="H60" s="144"/>
      <c r="I60" s="38"/>
      <c r="J60" s="38"/>
      <c r="K60" s="38">
        <f t="shared" si="0"/>
        <v>0</v>
      </c>
      <c r="L60" s="38">
        <f t="shared" si="1"/>
        <v>0</v>
      </c>
      <c r="M60" s="352">
        <f t="shared" si="2"/>
        <v>0</v>
      </c>
      <c r="N60" s="38"/>
      <c r="O60" s="38"/>
      <c r="P60" s="144"/>
      <c r="Q60" s="38"/>
      <c r="R60" s="38"/>
      <c r="S60" s="38"/>
      <c r="T60" s="38"/>
      <c r="U60" s="38">
        <f t="shared" si="3"/>
        <v>0</v>
      </c>
      <c r="V60" s="38">
        <f t="shared" si="4"/>
        <v>0</v>
      </c>
      <c r="W60" s="38"/>
      <c r="X60" s="166">
        <f t="shared" si="5"/>
        <v>0</v>
      </c>
      <c r="Y60" s="38"/>
      <c r="Z60" s="38"/>
      <c r="AA60" s="206">
        <f t="shared" si="10"/>
        <v>0</v>
      </c>
      <c r="AB60" s="38"/>
      <c r="AC60" s="38"/>
      <c r="AD60" s="38"/>
      <c r="AE60" s="370">
        <f t="shared" si="7"/>
        <v>0</v>
      </c>
      <c r="AF60" s="38"/>
      <c r="AG60" s="160"/>
      <c r="AH60" s="38"/>
      <c r="AI60" s="168">
        <f t="shared" si="11"/>
        <v>0</v>
      </c>
      <c r="AJ60" s="171">
        <f t="shared" si="9"/>
        <v>0</v>
      </c>
    </row>
    <row r="61" spans="1:36" x14ac:dyDescent="0.25">
      <c r="A61" s="248"/>
      <c r="B61" s="64" t="s">
        <v>51</v>
      </c>
      <c r="C61" s="7"/>
      <c r="D61" s="144"/>
      <c r="E61" s="38"/>
      <c r="F61" s="144"/>
      <c r="G61" s="144"/>
      <c r="H61" s="144"/>
      <c r="I61" s="38"/>
      <c r="J61" s="38"/>
      <c r="K61" s="38">
        <f t="shared" si="0"/>
        <v>0</v>
      </c>
      <c r="L61" s="38">
        <f t="shared" si="1"/>
        <v>0</v>
      </c>
      <c r="M61" s="352">
        <f t="shared" si="2"/>
        <v>0</v>
      </c>
      <c r="N61" s="38"/>
      <c r="O61" s="38"/>
      <c r="P61" s="144"/>
      <c r="Q61" s="38"/>
      <c r="R61" s="38"/>
      <c r="S61" s="38"/>
      <c r="T61" s="38"/>
      <c r="U61" s="38">
        <f t="shared" si="3"/>
        <v>0</v>
      </c>
      <c r="V61" s="38">
        <f t="shared" si="4"/>
        <v>0</v>
      </c>
      <c r="W61" s="38"/>
      <c r="X61" s="166">
        <f t="shared" si="5"/>
        <v>0</v>
      </c>
      <c r="Y61" s="38"/>
      <c r="Z61" s="38"/>
      <c r="AA61" s="206">
        <f t="shared" si="10"/>
        <v>0</v>
      </c>
      <c r="AB61" s="38"/>
      <c r="AC61" s="38"/>
      <c r="AD61" s="38"/>
      <c r="AE61" s="370">
        <f t="shared" si="7"/>
        <v>0</v>
      </c>
      <c r="AF61" s="38"/>
      <c r="AG61" s="160"/>
      <c r="AH61" s="38"/>
      <c r="AI61" s="168">
        <f t="shared" si="11"/>
        <v>0</v>
      </c>
      <c r="AJ61" s="171">
        <f t="shared" si="9"/>
        <v>0</v>
      </c>
    </row>
    <row r="62" spans="1:36" x14ac:dyDescent="0.25">
      <c r="A62" s="237">
        <v>50</v>
      </c>
      <c r="B62" s="19" t="s">
        <v>52</v>
      </c>
      <c r="C62" s="20" t="s">
        <v>12</v>
      </c>
      <c r="D62" s="144"/>
      <c r="E62" s="38"/>
      <c r="F62" s="144"/>
      <c r="G62" s="144"/>
      <c r="H62" s="144"/>
      <c r="I62" s="38"/>
      <c r="J62" s="38"/>
      <c r="K62" s="38">
        <f t="shared" si="0"/>
        <v>0</v>
      </c>
      <c r="L62" s="38">
        <f t="shared" si="1"/>
        <v>0</v>
      </c>
      <c r="M62" s="352">
        <f t="shared" si="2"/>
        <v>0</v>
      </c>
      <c r="N62" s="38"/>
      <c r="O62" s="38"/>
      <c r="P62" s="144"/>
      <c r="Q62" s="38"/>
      <c r="R62" s="38"/>
      <c r="S62" s="38"/>
      <c r="T62" s="38"/>
      <c r="U62" s="38">
        <f t="shared" si="3"/>
        <v>0</v>
      </c>
      <c r="V62" s="38">
        <f t="shared" si="4"/>
        <v>0</v>
      </c>
      <c r="W62" s="38"/>
      <c r="X62" s="166">
        <f t="shared" si="5"/>
        <v>0</v>
      </c>
      <c r="Y62" s="38"/>
      <c r="Z62" s="38"/>
      <c r="AA62" s="206">
        <f t="shared" si="10"/>
        <v>0</v>
      </c>
      <c r="AB62" s="38"/>
      <c r="AC62" s="38"/>
      <c r="AD62" s="38"/>
      <c r="AE62" s="370">
        <f t="shared" si="7"/>
        <v>0</v>
      </c>
      <c r="AF62" s="38"/>
      <c r="AG62" s="160"/>
      <c r="AH62" s="38"/>
      <c r="AI62" s="168">
        <f t="shared" si="11"/>
        <v>0</v>
      </c>
      <c r="AJ62" s="171">
        <f t="shared" si="9"/>
        <v>0</v>
      </c>
    </row>
    <row r="63" spans="1:36" x14ac:dyDescent="0.25">
      <c r="A63" s="237">
        <v>51</v>
      </c>
      <c r="B63" s="19" t="s">
        <v>193</v>
      </c>
      <c r="C63" s="20" t="s">
        <v>12</v>
      </c>
      <c r="D63" s="144"/>
      <c r="E63" s="38"/>
      <c r="F63" s="144"/>
      <c r="G63" s="144"/>
      <c r="H63" s="144"/>
      <c r="I63" s="38"/>
      <c r="J63" s="38"/>
      <c r="K63" s="38">
        <f t="shared" si="0"/>
        <v>0</v>
      </c>
      <c r="L63" s="38">
        <f t="shared" si="1"/>
        <v>0</v>
      </c>
      <c r="M63" s="352">
        <f t="shared" si="2"/>
        <v>0</v>
      </c>
      <c r="N63" s="38"/>
      <c r="O63" s="38"/>
      <c r="P63" s="144"/>
      <c r="Q63" s="38"/>
      <c r="R63" s="38"/>
      <c r="S63" s="38"/>
      <c r="T63" s="38"/>
      <c r="U63" s="38">
        <f t="shared" si="3"/>
        <v>0</v>
      </c>
      <c r="V63" s="38">
        <f t="shared" si="4"/>
        <v>0</v>
      </c>
      <c r="W63" s="38"/>
      <c r="X63" s="166">
        <f t="shared" si="5"/>
        <v>0</v>
      </c>
      <c r="Y63" s="38"/>
      <c r="Z63" s="38"/>
      <c r="AA63" s="206">
        <f t="shared" si="10"/>
        <v>0</v>
      </c>
      <c r="AB63" s="38"/>
      <c r="AC63" s="38"/>
      <c r="AD63" s="38"/>
      <c r="AE63" s="370">
        <f t="shared" si="7"/>
        <v>0</v>
      </c>
      <c r="AF63" s="38"/>
      <c r="AG63" s="160"/>
      <c r="AH63" s="38"/>
      <c r="AI63" s="168">
        <f t="shared" si="11"/>
        <v>0</v>
      </c>
      <c r="AJ63" s="171">
        <f t="shared" si="9"/>
        <v>0</v>
      </c>
    </row>
    <row r="64" spans="1:36" x14ac:dyDescent="0.25">
      <c r="A64" s="237">
        <v>52</v>
      </c>
      <c r="B64" s="19" t="s">
        <v>102</v>
      </c>
      <c r="C64" s="20" t="s">
        <v>12</v>
      </c>
      <c r="D64" s="144"/>
      <c r="E64" s="38"/>
      <c r="F64" s="38"/>
      <c r="G64" s="38"/>
      <c r="H64" s="38"/>
      <c r="I64" s="38"/>
      <c r="J64" s="38"/>
      <c r="K64" s="38">
        <f t="shared" si="0"/>
        <v>0</v>
      </c>
      <c r="L64" s="38">
        <f t="shared" si="1"/>
        <v>0</v>
      </c>
      <c r="M64" s="352">
        <f t="shared" si="2"/>
        <v>0</v>
      </c>
      <c r="N64" s="38"/>
      <c r="O64" s="38"/>
      <c r="P64" s="38"/>
      <c r="Q64" s="38"/>
      <c r="R64" s="38"/>
      <c r="S64" s="38"/>
      <c r="T64" s="38"/>
      <c r="U64" s="38">
        <f t="shared" si="3"/>
        <v>0</v>
      </c>
      <c r="V64" s="38">
        <f t="shared" si="4"/>
        <v>0</v>
      </c>
      <c r="W64" s="38"/>
      <c r="X64" s="166">
        <f t="shared" si="5"/>
        <v>0</v>
      </c>
      <c r="Y64" s="38"/>
      <c r="Z64" s="38"/>
      <c r="AA64" s="206">
        <f t="shared" si="10"/>
        <v>0</v>
      </c>
      <c r="AB64" s="38"/>
      <c r="AC64" s="38"/>
      <c r="AD64" s="38"/>
      <c r="AE64" s="370">
        <f t="shared" si="7"/>
        <v>0</v>
      </c>
      <c r="AF64" s="38"/>
      <c r="AG64" s="160"/>
      <c r="AH64" s="38"/>
      <c r="AI64" s="168">
        <f t="shared" si="11"/>
        <v>0</v>
      </c>
      <c r="AJ64" s="171">
        <f t="shared" si="9"/>
        <v>0</v>
      </c>
    </row>
    <row r="65" spans="1:36" x14ac:dyDescent="0.25">
      <c r="A65" s="237">
        <v>53</v>
      </c>
      <c r="B65" s="19" t="s">
        <v>220</v>
      </c>
      <c r="C65" s="20" t="s">
        <v>12</v>
      </c>
      <c r="D65" s="144"/>
      <c r="E65" s="38"/>
      <c r="F65" s="38"/>
      <c r="G65" s="38"/>
      <c r="H65" s="38"/>
      <c r="I65" s="38"/>
      <c r="J65" s="38"/>
      <c r="K65" s="38">
        <f t="shared" si="0"/>
        <v>0</v>
      </c>
      <c r="L65" s="38">
        <f t="shared" si="1"/>
        <v>0</v>
      </c>
      <c r="M65" s="352">
        <f t="shared" si="2"/>
        <v>0</v>
      </c>
      <c r="N65" s="38"/>
      <c r="O65" s="38"/>
      <c r="P65" s="38"/>
      <c r="Q65" s="38"/>
      <c r="R65" s="38"/>
      <c r="S65" s="38"/>
      <c r="T65" s="38"/>
      <c r="U65" s="38">
        <f t="shared" si="3"/>
        <v>0</v>
      </c>
      <c r="V65" s="38">
        <f t="shared" si="4"/>
        <v>0</v>
      </c>
      <c r="W65" s="38"/>
      <c r="X65" s="166">
        <f t="shared" si="5"/>
        <v>0</v>
      </c>
      <c r="Y65" s="38"/>
      <c r="Z65" s="38"/>
      <c r="AA65" s="206">
        <f t="shared" si="10"/>
        <v>0</v>
      </c>
      <c r="AB65" s="38"/>
      <c r="AC65" s="38"/>
      <c r="AD65" s="38"/>
      <c r="AE65" s="370">
        <f t="shared" si="7"/>
        <v>0</v>
      </c>
      <c r="AF65" s="38"/>
      <c r="AG65" s="160"/>
      <c r="AH65" s="38"/>
      <c r="AI65" s="168">
        <f t="shared" si="11"/>
        <v>0</v>
      </c>
      <c r="AJ65" s="171">
        <f t="shared" si="9"/>
        <v>0</v>
      </c>
    </row>
    <row r="66" spans="1:36" x14ac:dyDescent="0.25">
      <c r="A66" s="237">
        <v>54</v>
      </c>
      <c r="B66" s="16" t="s">
        <v>92</v>
      </c>
      <c r="C66" s="25" t="s">
        <v>12</v>
      </c>
      <c r="D66" s="144"/>
      <c r="E66" s="38"/>
      <c r="F66" s="38"/>
      <c r="G66" s="38"/>
      <c r="H66" s="38"/>
      <c r="I66" s="38"/>
      <c r="J66" s="38"/>
      <c r="K66" s="38">
        <f t="shared" si="0"/>
        <v>0</v>
      </c>
      <c r="L66" s="38">
        <f t="shared" si="1"/>
        <v>0</v>
      </c>
      <c r="M66" s="352">
        <f t="shared" si="2"/>
        <v>0</v>
      </c>
      <c r="N66" s="38"/>
      <c r="O66" s="38"/>
      <c r="P66" s="38"/>
      <c r="Q66" s="38"/>
      <c r="R66" s="38"/>
      <c r="S66" s="38"/>
      <c r="T66" s="38"/>
      <c r="U66" s="38">
        <f t="shared" si="3"/>
        <v>0</v>
      </c>
      <c r="V66" s="38">
        <f t="shared" si="4"/>
        <v>0</v>
      </c>
      <c r="W66" s="38"/>
      <c r="X66" s="166">
        <f t="shared" si="5"/>
        <v>0</v>
      </c>
      <c r="Y66" s="38"/>
      <c r="Z66" s="38"/>
      <c r="AA66" s="206">
        <f t="shared" si="10"/>
        <v>0</v>
      </c>
      <c r="AB66" s="38"/>
      <c r="AC66" s="38"/>
      <c r="AD66" s="38"/>
      <c r="AE66" s="370">
        <f t="shared" si="7"/>
        <v>0</v>
      </c>
      <c r="AF66" s="38"/>
      <c r="AG66" s="160"/>
      <c r="AH66" s="38"/>
      <c r="AI66" s="168">
        <f t="shared" si="11"/>
        <v>0</v>
      </c>
      <c r="AJ66" s="171">
        <f t="shared" si="9"/>
        <v>0</v>
      </c>
    </row>
    <row r="67" spans="1:36" x14ac:dyDescent="0.25">
      <c r="A67" s="237">
        <v>55</v>
      </c>
      <c r="B67" s="47" t="s">
        <v>123</v>
      </c>
      <c r="C67" s="25" t="s">
        <v>12</v>
      </c>
      <c r="D67" s="144"/>
      <c r="E67" s="38"/>
      <c r="F67" s="38"/>
      <c r="G67" s="38"/>
      <c r="H67" s="38"/>
      <c r="I67" s="38"/>
      <c r="J67" s="38"/>
      <c r="K67" s="38">
        <f t="shared" si="0"/>
        <v>0</v>
      </c>
      <c r="L67" s="38">
        <f t="shared" si="1"/>
        <v>0</v>
      </c>
      <c r="M67" s="352">
        <f t="shared" si="2"/>
        <v>0</v>
      </c>
      <c r="N67" s="38"/>
      <c r="O67" s="38"/>
      <c r="P67" s="38"/>
      <c r="Q67" s="38"/>
      <c r="R67" s="38"/>
      <c r="S67" s="38"/>
      <c r="T67" s="38"/>
      <c r="U67" s="38">
        <f t="shared" si="3"/>
        <v>0</v>
      </c>
      <c r="V67" s="38">
        <f t="shared" si="4"/>
        <v>0</v>
      </c>
      <c r="W67" s="38"/>
      <c r="X67" s="166">
        <f t="shared" si="5"/>
        <v>0</v>
      </c>
      <c r="Y67" s="38"/>
      <c r="Z67" s="38"/>
      <c r="AA67" s="206">
        <f t="shared" si="10"/>
        <v>0</v>
      </c>
      <c r="AB67" s="38"/>
      <c r="AC67" s="38"/>
      <c r="AD67" s="38"/>
      <c r="AE67" s="370">
        <f t="shared" si="7"/>
        <v>0</v>
      </c>
      <c r="AF67" s="38"/>
      <c r="AG67" s="160"/>
      <c r="AH67" s="38"/>
      <c r="AI67" s="168">
        <f t="shared" si="11"/>
        <v>0</v>
      </c>
      <c r="AJ67" s="171">
        <f t="shared" si="9"/>
        <v>0</v>
      </c>
    </row>
    <row r="68" spans="1:36" x14ac:dyDescent="0.25">
      <c r="A68" s="237">
        <v>56</v>
      </c>
      <c r="B68" s="19" t="s">
        <v>53</v>
      </c>
      <c r="C68" s="25" t="s">
        <v>12</v>
      </c>
      <c r="D68" s="144"/>
      <c r="E68" s="38"/>
      <c r="F68" s="38"/>
      <c r="G68" s="38"/>
      <c r="H68" s="38"/>
      <c r="I68" s="38"/>
      <c r="J68" s="38"/>
      <c r="K68" s="38">
        <f t="shared" si="0"/>
        <v>0</v>
      </c>
      <c r="L68" s="38">
        <f t="shared" si="1"/>
        <v>0</v>
      </c>
      <c r="M68" s="352">
        <f t="shared" si="2"/>
        <v>0</v>
      </c>
      <c r="N68" s="38"/>
      <c r="O68" s="38"/>
      <c r="P68" s="38"/>
      <c r="Q68" s="38"/>
      <c r="R68" s="38"/>
      <c r="S68" s="38"/>
      <c r="T68" s="38"/>
      <c r="U68" s="38">
        <f t="shared" si="3"/>
        <v>0</v>
      </c>
      <c r="V68" s="38">
        <f t="shared" si="4"/>
        <v>0</v>
      </c>
      <c r="W68" s="38"/>
      <c r="X68" s="166">
        <f t="shared" si="5"/>
        <v>0</v>
      </c>
      <c r="Y68" s="38"/>
      <c r="Z68" s="38"/>
      <c r="AA68" s="206">
        <f t="shared" si="10"/>
        <v>0</v>
      </c>
      <c r="AB68" s="38"/>
      <c r="AC68" s="38"/>
      <c r="AD68" s="38"/>
      <c r="AE68" s="370">
        <f t="shared" si="7"/>
        <v>0</v>
      </c>
      <c r="AF68" s="38"/>
      <c r="AG68" s="160"/>
      <c r="AH68" s="38"/>
      <c r="AI68" s="168">
        <f t="shared" si="11"/>
        <v>0</v>
      </c>
      <c r="AJ68" s="171">
        <f t="shared" si="9"/>
        <v>0</v>
      </c>
    </row>
    <row r="69" spans="1:36" x14ac:dyDescent="0.25">
      <c r="A69" s="237">
        <v>57</v>
      </c>
      <c r="B69" s="16" t="s">
        <v>54</v>
      </c>
      <c r="C69" s="17" t="s">
        <v>12</v>
      </c>
      <c r="D69" s="144"/>
      <c r="E69" s="38"/>
      <c r="F69" s="38"/>
      <c r="G69" s="38"/>
      <c r="H69" s="38"/>
      <c r="I69" s="38"/>
      <c r="J69" s="38"/>
      <c r="K69" s="38">
        <f t="shared" si="0"/>
        <v>0</v>
      </c>
      <c r="L69" s="38">
        <f t="shared" si="1"/>
        <v>0</v>
      </c>
      <c r="M69" s="352">
        <f t="shared" si="2"/>
        <v>0</v>
      </c>
      <c r="N69" s="38"/>
      <c r="O69" s="38"/>
      <c r="P69" s="38"/>
      <c r="Q69" s="38"/>
      <c r="R69" s="38"/>
      <c r="S69" s="38"/>
      <c r="T69" s="38"/>
      <c r="U69" s="38">
        <f t="shared" si="3"/>
        <v>0</v>
      </c>
      <c r="V69" s="38">
        <f t="shared" si="4"/>
        <v>0</v>
      </c>
      <c r="W69" s="38"/>
      <c r="X69" s="166">
        <f t="shared" si="5"/>
        <v>0</v>
      </c>
      <c r="Y69" s="38"/>
      <c r="Z69" s="38"/>
      <c r="AA69" s="206">
        <f t="shared" si="10"/>
        <v>0</v>
      </c>
      <c r="AB69" s="38"/>
      <c r="AC69" s="38"/>
      <c r="AD69" s="38"/>
      <c r="AE69" s="370">
        <f t="shared" si="7"/>
        <v>0</v>
      </c>
      <c r="AF69" s="168">
        <v>2.7300000000000001E-2</v>
      </c>
      <c r="AG69" s="160"/>
      <c r="AH69" s="38"/>
      <c r="AI69" s="168">
        <f t="shared" si="11"/>
        <v>2.7300000000000001E-2</v>
      </c>
      <c r="AJ69" s="171">
        <f t="shared" si="9"/>
        <v>2.7300000000000001E-2</v>
      </c>
    </row>
    <row r="70" spans="1:36" x14ac:dyDescent="0.25">
      <c r="A70" s="237">
        <v>58</v>
      </c>
      <c r="B70" s="16" t="s">
        <v>55</v>
      </c>
      <c r="C70" s="17" t="s">
        <v>12</v>
      </c>
      <c r="D70" s="144"/>
      <c r="E70" s="38"/>
      <c r="F70" s="38"/>
      <c r="G70" s="38"/>
      <c r="H70" s="38"/>
      <c r="I70" s="38"/>
      <c r="J70" s="38"/>
      <c r="K70" s="38">
        <f t="shared" si="0"/>
        <v>0</v>
      </c>
      <c r="L70" s="38">
        <f t="shared" si="1"/>
        <v>0</v>
      </c>
      <c r="M70" s="352">
        <f t="shared" si="2"/>
        <v>0</v>
      </c>
      <c r="N70" s="38"/>
      <c r="O70" s="38"/>
      <c r="P70" s="38"/>
      <c r="Q70" s="38"/>
      <c r="R70" s="38"/>
      <c r="S70" s="38"/>
      <c r="T70" s="38"/>
      <c r="U70" s="38">
        <f t="shared" si="3"/>
        <v>0</v>
      </c>
      <c r="V70" s="38">
        <f t="shared" si="4"/>
        <v>0</v>
      </c>
      <c r="W70" s="38"/>
      <c r="X70" s="166">
        <f t="shared" si="5"/>
        <v>0</v>
      </c>
      <c r="Y70" s="38"/>
      <c r="Z70" s="38"/>
      <c r="AA70" s="206">
        <f t="shared" si="10"/>
        <v>0</v>
      </c>
      <c r="AB70" s="38"/>
      <c r="AC70" s="38"/>
      <c r="AD70" s="38"/>
      <c r="AE70" s="370">
        <f t="shared" si="7"/>
        <v>0</v>
      </c>
      <c r="AF70" s="38"/>
      <c r="AG70" s="160"/>
      <c r="AH70" s="38"/>
      <c r="AI70" s="168">
        <f t="shared" si="11"/>
        <v>0</v>
      </c>
      <c r="AJ70" s="171">
        <f t="shared" si="9"/>
        <v>0</v>
      </c>
    </row>
    <row r="71" spans="1:36" x14ac:dyDescent="0.25">
      <c r="A71" s="237">
        <v>59</v>
      </c>
      <c r="B71" s="16" t="s">
        <v>56</v>
      </c>
      <c r="C71" s="17" t="s">
        <v>12</v>
      </c>
      <c r="D71" s="144"/>
      <c r="E71" s="38"/>
      <c r="F71" s="38"/>
      <c r="G71" s="38">
        <v>1.6000000000000001E-3</v>
      </c>
      <c r="H71" s="38"/>
      <c r="I71" s="38"/>
      <c r="J71" s="38"/>
      <c r="K71" s="38">
        <f t="shared" si="0"/>
        <v>0</v>
      </c>
      <c r="L71" s="38">
        <f t="shared" si="1"/>
        <v>1.6000000000000001E-3</v>
      </c>
      <c r="M71" s="352">
        <f t="shared" si="2"/>
        <v>1.6000000000000001E-3</v>
      </c>
      <c r="N71" s="38"/>
      <c r="O71" s="38"/>
      <c r="P71" s="38">
        <v>1.6000000000000001E-3</v>
      </c>
      <c r="Q71" s="38"/>
      <c r="R71" s="38"/>
      <c r="S71" s="38"/>
      <c r="T71" s="38"/>
      <c r="U71" s="38">
        <f t="shared" si="3"/>
        <v>0</v>
      </c>
      <c r="V71" s="38">
        <f t="shared" si="4"/>
        <v>1.6000000000000001E-3</v>
      </c>
      <c r="W71" s="38"/>
      <c r="X71" s="166">
        <f t="shared" si="5"/>
        <v>1.6000000000000001E-3</v>
      </c>
      <c r="Y71" s="38"/>
      <c r="Z71" s="38"/>
      <c r="AA71" s="206">
        <f t="shared" ref="AA71:AA102" si="12">(Z71+Y71)*$AA$5</f>
        <v>0</v>
      </c>
      <c r="AB71" s="38"/>
      <c r="AC71" s="38"/>
      <c r="AD71" s="38"/>
      <c r="AE71" s="370">
        <f t="shared" si="7"/>
        <v>0</v>
      </c>
      <c r="AF71" s="38"/>
      <c r="AG71" s="160"/>
      <c r="AH71" s="38"/>
      <c r="AI71" s="168">
        <f t="shared" ref="AI71:AI102" si="13">(AG71+AF71+AH71)*$AI$5</f>
        <v>0</v>
      </c>
      <c r="AJ71" s="171">
        <f t="shared" si="9"/>
        <v>3.2000000000000002E-3</v>
      </c>
    </row>
    <row r="72" spans="1:36" x14ac:dyDescent="0.25">
      <c r="A72" s="237">
        <v>60</v>
      </c>
      <c r="B72" s="47" t="s">
        <v>109</v>
      </c>
      <c r="C72" s="55" t="s">
        <v>12</v>
      </c>
      <c r="D72" s="144"/>
      <c r="E72" s="38"/>
      <c r="F72" s="38"/>
      <c r="G72" s="38"/>
      <c r="H72" s="38"/>
      <c r="I72" s="38"/>
      <c r="J72" s="38"/>
      <c r="K72" s="38">
        <f t="shared" ref="K72:K135" si="14">(J72+I72+F72+E72+D72)*$K$5</f>
        <v>0</v>
      </c>
      <c r="L72" s="38">
        <f t="shared" ref="L72:L135" si="15">(J72+I72+H72+G72+E72+D72)*$L$5</f>
        <v>0</v>
      </c>
      <c r="M72" s="352">
        <f t="shared" ref="M72:M135" si="16">L72+K72</f>
        <v>0</v>
      </c>
      <c r="N72" s="38"/>
      <c r="O72" s="38"/>
      <c r="P72" s="38"/>
      <c r="Q72" s="38"/>
      <c r="R72" s="38"/>
      <c r="S72" s="38"/>
      <c r="T72" s="38"/>
      <c r="U72" s="38">
        <f t="shared" ref="U72:U135" si="17">(N72+O72+R72+S72)*$U$5</f>
        <v>0</v>
      </c>
      <c r="V72" s="38">
        <f t="shared" ref="V72:V135" si="18">(S72+R72+Q72+P72+N72)*$V$5</f>
        <v>0</v>
      </c>
      <c r="W72" s="38"/>
      <c r="X72" s="166">
        <f t="shared" ref="X72:X135" si="19">W72+U72+V72</f>
        <v>0</v>
      </c>
      <c r="Y72" s="38"/>
      <c r="Z72" s="38"/>
      <c r="AA72" s="206">
        <f t="shared" si="12"/>
        <v>0</v>
      </c>
      <c r="AB72" s="38"/>
      <c r="AC72" s="38"/>
      <c r="AD72" s="38"/>
      <c r="AE72" s="370">
        <f t="shared" ref="AE72:AE135" si="20">(AD72+AC72+AB72)*$AE$5</f>
        <v>0</v>
      </c>
      <c r="AF72" s="38"/>
      <c r="AG72" s="160"/>
      <c r="AH72" s="38"/>
      <c r="AI72" s="168">
        <f t="shared" si="13"/>
        <v>0</v>
      </c>
      <c r="AJ72" s="171">
        <f t="shared" ref="AJ72:AJ135" si="21">M72+X72+AA72+AE72+AI72</f>
        <v>0</v>
      </c>
    </row>
    <row r="73" spans="1:36" x14ac:dyDescent="0.25">
      <c r="A73" s="231"/>
      <c r="B73" s="269" t="s">
        <v>198</v>
      </c>
      <c r="C73" s="7"/>
      <c r="D73" s="144"/>
      <c r="E73" s="38"/>
      <c r="F73" s="38"/>
      <c r="G73" s="38"/>
      <c r="H73" s="38"/>
      <c r="I73" s="38"/>
      <c r="J73" s="38"/>
      <c r="K73" s="38">
        <f t="shared" si="14"/>
        <v>0</v>
      </c>
      <c r="L73" s="38">
        <f t="shared" si="15"/>
        <v>0</v>
      </c>
      <c r="M73" s="352">
        <f t="shared" si="16"/>
        <v>0</v>
      </c>
      <c r="N73" s="38"/>
      <c r="O73" s="38"/>
      <c r="P73" s="38"/>
      <c r="Q73" s="38"/>
      <c r="R73" s="38"/>
      <c r="S73" s="38"/>
      <c r="T73" s="38"/>
      <c r="U73" s="38">
        <f t="shared" si="17"/>
        <v>0</v>
      </c>
      <c r="V73" s="38">
        <f t="shared" si="18"/>
        <v>0</v>
      </c>
      <c r="W73" s="38"/>
      <c r="X73" s="166">
        <f t="shared" si="19"/>
        <v>0</v>
      </c>
      <c r="Y73" s="38"/>
      <c r="Z73" s="38"/>
      <c r="AA73" s="206">
        <f t="shared" si="12"/>
        <v>0</v>
      </c>
      <c r="AB73" s="38"/>
      <c r="AC73" s="38"/>
      <c r="AD73" s="38"/>
      <c r="AE73" s="370">
        <f t="shared" si="20"/>
        <v>0</v>
      </c>
      <c r="AF73" s="38"/>
      <c r="AG73" s="160"/>
      <c r="AH73" s="38"/>
      <c r="AI73" s="168">
        <f t="shared" si="13"/>
        <v>0</v>
      </c>
      <c r="AJ73" s="171">
        <f t="shared" si="21"/>
        <v>0</v>
      </c>
    </row>
    <row r="74" spans="1:36" x14ac:dyDescent="0.25">
      <c r="A74" s="231">
        <v>61</v>
      </c>
      <c r="B74" s="16" t="s">
        <v>57</v>
      </c>
      <c r="C74" s="17" t="s">
        <v>12</v>
      </c>
      <c r="D74" s="144"/>
      <c r="E74" s="38"/>
      <c r="F74" s="38"/>
      <c r="G74" s="38"/>
      <c r="H74" s="38"/>
      <c r="I74" s="38"/>
      <c r="J74" s="38"/>
      <c r="K74" s="38">
        <f t="shared" si="14"/>
        <v>0</v>
      </c>
      <c r="L74" s="38">
        <f t="shared" si="15"/>
        <v>0</v>
      </c>
      <c r="M74" s="352">
        <f t="shared" si="16"/>
        <v>0</v>
      </c>
      <c r="N74" s="38"/>
      <c r="O74" s="38"/>
      <c r="P74" s="38"/>
      <c r="Q74" s="38"/>
      <c r="R74" s="38">
        <v>5.0000000000000001E-4</v>
      </c>
      <c r="S74" s="38"/>
      <c r="T74" s="38"/>
      <c r="U74" s="38">
        <f t="shared" si="17"/>
        <v>0</v>
      </c>
      <c r="V74" s="38">
        <f t="shared" si="18"/>
        <v>5.0000000000000001E-4</v>
      </c>
      <c r="W74" s="38"/>
      <c r="X74" s="166">
        <f t="shared" si="19"/>
        <v>5.0000000000000001E-4</v>
      </c>
      <c r="Y74" s="38"/>
      <c r="Z74" s="206">
        <v>5.0000000000000001E-4</v>
      </c>
      <c r="AA74" s="206">
        <f t="shared" si="12"/>
        <v>5.0000000000000001E-4</v>
      </c>
      <c r="AB74" s="38"/>
      <c r="AC74" s="38"/>
      <c r="AD74" s="38"/>
      <c r="AE74" s="370">
        <f t="shared" si="20"/>
        <v>0</v>
      </c>
      <c r="AF74" s="38"/>
      <c r="AG74" s="197"/>
      <c r="AH74" s="38"/>
      <c r="AI74" s="168">
        <f t="shared" si="13"/>
        <v>0</v>
      </c>
      <c r="AJ74" s="171">
        <f t="shared" si="21"/>
        <v>1E-3</v>
      </c>
    </row>
    <row r="75" spans="1:36" x14ac:dyDescent="0.25">
      <c r="A75" s="231">
        <v>62</v>
      </c>
      <c r="B75" s="16" t="s">
        <v>58</v>
      </c>
      <c r="C75" s="17" t="s">
        <v>12</v>
      </c>
      <c r="D75" s="144"/>
      <c r="E75" s="38"/>
      <c r="F75" s="38"/>
      <c r="G75" s="38"/>
      <c r="H75" s="38"/>
      <c r="I75" s="38"/>
      <c r="J75" s="38"/>
      <c r="K75" s="38">
        <f t="shared" si="14"/>
        <v>0</v>
      </c>
      <c r="L75" s="38">
        <f t="shared" si="15"/>
        <v>0</v>
      </c>
      <c r="M75" s="352">
        <f t="shared" si="16"/>
        <v>0</v>
      </c>
      <c r="N75" s="38"/>
      <c r="O75" s="38"/>
      <c r="P75" s="38"/>
      <c r="Q75" s="38"/>
      <c r="R75" s="38"/>
      <c r="S75" s="38"/>
      <c r="T75" s="38"/>
      <c r="U75" s="38">
        <f t="shared" si="17"/>
        <v>0</v>
      </c>
      <c r="V75" s="38">
        <f t="shared" si="18"/>
        <v>0</v>
      </c>
      <c r="W75" s="38"/>
      <c r="X75" s="166">
        <f t="shared" si="19"/>
        <v>0</v>
      </c>
      <c r="Y75" s="38"/>
      <c r="Z75" s="38"/>
      <c r="AA75" s="206">
        <f t="shared" si="12"/>
        <v>0</v>
      </c>
      <c r="AB75" s="38"/>
      <c r="AC75" s="38"/>
      <c r="AD75" s="38"/>
      <c r="AE75" s="370">
        <f t="shared" si="20"/>
        <v>0</v>
      </c>
      <c r="AF75" s="38"/>
      <c r="AG75" s="160"/>
      <c r="AH75" s="38"/>
      <c r="AI75" s="168">
        <f t="shared" si="13"/>
        <v>0</v>
      </c>
      <c r="AJ75" s="171">
        <f t="shared" si="21"/>
        <v>0</v>
      </c>
    </row>
    <row r="76" spans="1:36" x14ac:dyDescent="0.25">
      <c r="A76" s="231">
        <v>63</v>
      </c>
      <c r="B76" s="16" t="s">
        <v>59</v>
      </c>
      <c r="C76" s="17" t="s">
        <v>12</v>
      </c>
      <c r="D76" s="144"/>
      <c r="E76" s="38"/>
      <c r="F76" s="38"/>
      <c r="G76" s="38"/>
      <c r="H76" s="38"/>
      <c r="I76" s="38"/>
      <c r="J76" s="38"/>
      <c r="K76" s="38">
        <f t="shared" si="14"/>
        <v>0</v>
      </c>
      <c r="L76" s="38">
        <f t="shared" si="15"/>
        <v>0</v>
      </c>
      <c r="M76" s="352">
        <f t="shared" si="16"/>
        <v>0</v>
      </c>
      <c r="N76" s="38"/>
      <c r="O76" s="38"/>
      <c r="P76" s="38"/>
      <c r="Q76" s="38"/>
      <c r="R76" s="38"/>
      <c r="S76" s="38"/>
      <c r="T76" s="38"/>
      <c r="U76" s="38">
        <f t="shared" si="17"/>
        <v>0</v>
      </c>
      <c r="V76" s="38">
        <f t="shared" si="18"/>
        <v>0</v>
      </c>
      <c r="W76" s="38"/>
      <c r="X76" s="166">
        <f t="shared" si="19"/>
        <v>0</v>
      </c>
      <c r="Y76" s="38"/>
      <c r="Z76" s="38"/>
      <c r="AA76" s="206">
        <f t="shared" si="12"/>
        <v>0</v>
      </c>
      <c r="AB76" s="38"/>
      <c r="AC76" s="38"/>
      <c r="AD76" s="38"/>
      <c r="AE76" s="370">
        <f t="shared" si="20"/>
        <v>0</v>
      </c>
      <c r="AF76" s="38"/>
      <c r="AG76" s="160"/>
      <c r="AH76" s="38"/>
      <c r="AI76" s="168">
        <f t="shared" si="13"/>
        <v>0</v>
      </c>
      <c r="AJ76" s="171">
        <f t="shared" si="21"/>
        <v>0</v>
      </c>
    </row>
    <row r="77" spans="1:36" x14ac:dyDescent="0.25">
      <c r="A77" s="231">
        <v>64</v>
      </c>
      <c r="B77" s="16" t="s">
        <v>60</v>
      </c>
      <c r="C77" s="17" t="s">
        <v>12</v>
      </c>
      <c r="D77" s="144"/>
      <c r="E77" s="38"/>
      <c r="F77" s="38"/>
      <c r="G77" s="38"/>
      <c r="H77" s="38"/>
      <c r="I77" s="435">
        <v>5.0000000000000001E-3</v>
      </c>
      <c r="J77" s="38"/>
      <c r="K77" s="38">
        <f t="shared" si="14"/>
        <v>0</v>
      </c>
      <c r="L77" s="38">
        <f t="shared" si="15"/>
        <v>5.0000000000000001E-3</v>
      </c>
      <c r="M77" s="352">
        <f t="shared" si="16"/>
        <v>5.0000000000000001E-3</v>
      </c>
      <c r="N77" s="38"/>
      <c r="O77" s="38"/>
      <c r="P77" s="38"/>
      <c r="Q77" s="38"/>
      <c r="R77" s="38"/>
      <c r="S77" s="38"/>
      <c r="T77" s="38"/>
      <c r="U77" s="38">
        <f t="shared" si="17"/>
        <v>0</v>
      </c>
      <c r="V77" s="38">
        <f t="shared" si="18"/>
        <v>0</v>
      </c>
      <c r="W77" s="38"/>
      <c r="X77" s="166">
        <f t="shared" si="19"/>
        <v>0</v>
      </c>
      <c r="Y77" s="38"/>
      <c r="Z77" s="38"/>
      <c r="AA77" s="206">
        <f t="shared" si="12"/>
        <v>0</v>
      </c>
      <c r="AB77" s="38"/>
      <c r="AC77" s="38"/>
      <c r="AD77" s="38"/>
      <c r="AE77" s="370">
        <f t="shared" si="20"/>
        <v>0</v>
      </c>
      <c r="AF77" s="38"/>
      <c r="AG77" s="160"/>
      <c r="AH77" s="38"/>
      <c r="AI77" s="168">
        <f t="shared" si="13"/>
        <v>0</v>
      </c>
      <c r="AJ77" s="171">
        <f t="shared" si="21"/>
        <v>5.0000000000000001E-3</v>
      </c>
    </row>
    <row r="78" spans="1:36" x14ac:dyDescent="0.25">
      <c r="A78" s="231">
        <v>65</v>
      </c>
      <c r="B78" s="16" t="s">
        <v>195</v>
      </c>
      <c r="C78" s="17" t="s">
        <v>12</v>
      </c>
      <c r="D78" s="144"/>
      <c r="E78" s="38"/>
      <c r="F78" s="38"/>
      <c r="G78" s="38"/>
      <c r="H78" s="38"/>
      <c r="I78" s="38"/>
      <c r="J78" s="38"/>
      <c r="K78" s="38">
        <f t="shared" si="14"/>
        <v>0</v>
      </c>
      <c r="L78" s="38">
        <f t="shared" si="15"/>
        <v>0</v>
      </c>
      <c r="M78" s="352">
        <f t="shared" si="16"/>
        <v>0</v>
      </c>
      <c r="N78" s="38"/>
      <c r="O78" s="38"/>
      <c r="P78" s="38"/>
      <c r="Q78" s="38"/>
      <c r="R78" s="38"/>
      <c r="S78" s="38"/>
      <c r="T78" s="38"/>
      <c r="U78" s="38">
        <f t="shared" si="17"/>
        <v>0</v>
      </c>
      <c r="V78" s="38">
        <f t="shared" si="18"/>
        <v>0</v>
      </c>
      <c r="W78" s="38"/>
      <c r="X78" s="166">
        <f t="shared" si="19"/>
        <v>0</v>
      </c>
      <c r="Y78" s="38"/>
      <c r="Z78" s="38"/>
      <c r="AA78" s="206">
        <f t="shared" si="12"/>
        <v>0</v>
      </c>
      <c r="AB78" s="38"/>
      <c r="AC78" s="38"/>
      <c r="AD78" s="38"/>
      <c r="AE78" s="370">
        <f t="shared" si="20"/>
        <v>0</v>
      </c>
      <c r="AF78" s="38"/>
      <c r="AG78" s="160"/>
      <c r="AH78" s="38"/>
      <c r="AI78" s="168">
        <f t="shared" si="13"/>
        <v>0</v>
      </c>
      <c r="AJ78" s="171">
        <f t="shared" si="21"/>
        <v>0</v>
      </c>
    </row>
    <row r="79" spans="1:36" x14ac:dyDescent="0.25">
      <c r="A79" s="231"/>
      <c r="B79" s="269" t="s">
        <v>196</v>
      </c>
      <c r="C79" s="7"/>
      <c r="D79" s="144"/>
      <c r="E79" s="38"/>
      <c r="F79" s="38"/>
      <c r="G79" s="38"/>
      <c r="H79" s="38"/>
      <c r="I79" s="38"/>
      <c r="J79" s="38"/>
      <c r="K79" s="38">
        <f t="shared" si="14"/>
        <v>0</v>
      </c>
      <c r="L79" s="38">
        <f t="shared" si="15"/>
        <v>0</v>
      </c>
      <c r="M79" s="352">
        <f t="shared" si="16"/>
        <v>0</v>
      </c>
      <c r="N79" s="38"/>
      <c r="O79" s="38"/>
      <c r="P79" s="38"/>
      <c r="Q79" s="38"/>
      <c r="R79" s="38"/>
      <c r="S79" s="38"/>
      <c r="T79" s="38"/>
      <c r="U79" s="38">
        <f t="shared" si="17"/>
        <v>0</v>
      </c>
      <c r="V79" s="38">
        <f t="shared" si="18"/>
        <v>0</v>
      </c>
      <c r="W79" s="38"/>
      <c r="X79" s="166">
        <f t="shared" si="19"/>
        <v>0</v>
      </c>
      <c r="Y79" s="38"/>
      <c r="Z79" s="38"/>
      <c r="AA79" s="206">
        <f t="shared" si="12"/>
        <v>0</v>
      </c>
      <c r="AB79" s="38"/>
      <c r="AC79" s="38"/>
      <c r="AD79" s="38"/>
      <c r="AE79" s="370">
        <f t="shared" si="20"/>
        <v>0</v>
      </c>
      <c r="AF79" s="38"/>
      <c r="AG79" s="160"/>
      <c r="AH79" s="38"/>
      <c r="AI79" s="168">
        <f t="shared" si="13"/>
        <v>0</v>
      </c>
      <c r="AJ79" s="171">
        <f t="shared" si="21"/>
        <v>0</v>
      </c>
    </row>
    <row r="80" spans="1:36" x14ac:dyDescent="0.25">
      <c r="A80" s="231">
        <v>66</v>
      </c>
      <c r="B80" s="19" t="s">
        <v>66</v>
      </c>
      <c r="C80" s="20" t="s">
        <v>12</v>
      </c>
      <c r="D80" s="144"/>
      <c r="E80" s="38"/>
      <c r="F80" s="38"/>
      <c r="G80" s="38"/>
      <c r="H80" s="38"/>
      <c r="I80" s="38"/>
      <c r="J80" s="38"/>
      <c r="K80" s="38">
        <f t="shared" si="14"/>
        <v>0</v>
      </c>
      <c r="L80" s="38">
        <f t="shared" si="15"/>
        <v>0</v>
      </c>
      <c r="M80" s="352">
        <f t="shared" si="16"/>
        <v>0</v>
      </c>
      <c r="N80" s="38"/>
      <c r="O80" s="38"/>
      <c r="P80" s="38"/>
      <c r="Q80" s="38"/>
      <c r="R80" s="38"/>
      <c r="S80" s="38"/>
      <c r="T80" s="38"/>
      <c r="U80" s="38">
        <f t="shared" si="17"/>
        <v>0</v>
      </c>
      <c r="V80" s="38">
        <f t="shared" si="18"/>
        <v>0</v>
      </c>
      <c r="W80" s="38"/>
      <c r="X80" s="166">
        <f t="shared" si="19"/>
        <v>0</v>
      </c>
      <c r="Y80" s="38"/>
      <c r="Z80" s="38"/>
      <c r="AA80" s="206">
        <f t="shared" si="12"/>
        <v>0</v>
      </c>
      <c r="AB80" s="38"/>
      <c r="AC80" s="38"/>
      <c r="AD80" s="38"/>
      <c r="AE80" s="370">
        <f t="shared" si="20"/>
        <v>0</v>
      </c>
      <c r="AF80" s="38"/>
      <c r="AG80" s="160"/>
      <c r="AH80" s="38"/>
      <c r="AI80" s="168">
        <f t="shared" si="13"/>
        <v>0</v>
      </c>
      <c r="AJ80" s="171">
        <f t="shared" si="21"/>
        <v>0</v>
      </c>
    </row>
    <row r="81" spans="1:36" x14ac:dyDescent="0.25">
      <c r="A81" s="231">
        <v>67</v>
      </c>
      <c r="B81" s="19" t="s">
        <v>67</v>
      </c>
      <c r="C81" s="20" t="s">
        <v>12</v>
      </c>
      <c r="D81" s="144"/>
      <c r="E81" s="38"/>
      <c r="F81" s="38"/>
      <c r="G81" s="38"/>
      <c r="H81" s="38"/>
      <c r="I81" s="38"/>
      <c r="J81" s="38"/>
      <c r="K81" s="38">
        <f t="shared" si="14"/>
        <v>0</v>
      </c>
      <c r="L81" s="38">
        <f t="shared" si="15"/>
        <v>0</v>
      </c>
      <c r="M81" s="352">
        <f t="shared" si="16"/>
        <v>0</v>
      </c>
      <c r="N81" s="38"/>
      <c r="O81" s="38"/>
      <c r="P81" s="38"/>
      <c r="Q81" s="38"/>
      <c r="R81" s="38"/>
      <c r="S81" s="38"/>
      <c r="T81" s="38"/>
      <c r="U81" s="38">
        <f t="shared" si="17"/>
        <v>0</v>
      </c>
      <c r="V81" s="38">
        <f t="shared" si="18"/>
        <v>0</v>
      </c>
      <c r="W81" s="38"/>
      <c r="X81" s="166">
        <f t="shared" si="19"/>
        <v>0</v>
      </c>
      <c r="Y81" s="38"/>
      <c r="Z81" s="38"/>
      <c r="AA81" s="206">
        <f t="shared" si="12"/>
        <v>0</v>
      </c>
      <c r="AB81" s="38"/>
      <c r="AC81" s="38"/>
      <c r="AD81" s="38"/>
      <c r="AE81" s="370">
        <f t="shared" si="20"/>
        <v>0</v>
      </c>
      <c r="AF81" s="38"/>
      <c r="AG81" s="160"/>
      <c r="AH81" s="38"/>
      <c r="AI81" s="168">
        <f t="shared" si="13"/>
        <v>0</v>
      </c>
      <c r="AJ81" s="171">
        <f t="shared" si="21"/>
        <v>0</v>
      </c>
    </row>
    <row r="82" spans="1:36" x14ac:dyDescent="0.25">
      <c r="A82" s="231">
        <v>68</v>
      </c>
      <c r="B82" s="19" t="s">
        <v>68</v>
      </c>
      <c r="C82" s="20" t="s">
        <v>12</v>
      </c>
      <c r="D82" s="144"/>
      <c r="E82" s="38"/>
      <c r="F82" s="38"/>
      <c r="G82" s="38"/>
      <c r="H82" s="38"/>
      <c r="I82" s="38"/>
      <c r="J82" s="38"/>
      <c r="K82" s="38">
        <f t="shared" si="14"/>
        <v>0</v>
      </c>
      <c r="L82" s="38">
        <f t="shared" si="15"/>
        <v>0</v>
      </c>
      <c r="M82" s="352">
        <f t="shared" si="16"/>
        <v>0</v>
      </c>
      <c r="N82" s="38"/>
      <c r="O82" s="38"/>
      <c r="P82" s="38"/>
      <c r="Q82" s="38"/>
      <c r="R82" s="38"/>
      <c r="S82" s="38"/>
      <c r="T82" s="38"/>
      <c r="U82" s="38">
        <f t="shared" si="17"/>
        <v>0</v>
      </c>
      <c r="V82" s="38">
        <f t="shared" si="18"/>
        <v>0</v>
      </c>
      <c r="W82" s="38"/>
      <c r="X82" s="166">
        <f t="shared" si="19"/>
        <v>0</v>
      </c>
      <c r="Y82" s="38"/>
      <c r="Z82" s="38"/>
      <c r="AA82" s="206">
        <f t="shared" si="12"/>
        <v>0</v>
      </c>
      <c r="AB82" s="38"/>
      <c r="AC82" s="38"/>
      <c r="AD82" s="38"/>
      <c r="AE82" s="370">
        <f t="shared" si="20"/>
        <v>0</v>
      </c>
      <c r="AF82" s="38"/>
      <c r="AG82" s="160"/>
      <c r="AH82" s="38"/>
      <c r="AI82" s="168">
        <f t="shared" si="13"/>
        <v>0</v>
      </c>
      <c r="AJ82" s="171">
        <f t="shared" si="21"/>
        <v>0</v>
      </c>
    </row>
    <row r="83" spans="1:36" x14ac:dyDescent="0.25">
      <c r="A83" s="231">
        <v>69</v>
      </c>
      <c r="B83" s="16" t="s">
        <v>69</v>
      </c>
      <c r="C83" s="17" t="s">
        <v>12</v>
      </c>
      <c r="D83" s="144"/>
      <c r="E83" s="38"/>
      <c r="F83" s="38"/>
      <c r="G83" s="38"/>
      <c r="H83" s="38"/>
      <c r="I83" s="38"/>
      <c r="J83" s="38"/>
      <c r="K83" s="38">
        <f t="shared" si="14"/>
        <v>0</v>
      </c>
      <c r="L83" s="38">
        <f t="shared" si="15"/>
        <v>0</v>
      </c>
      <c r="M83" s="352">
        <f t="shared" si="16"/>
        <v>0</v>
      </c>
      <c r="N83" s="38"/>
      <c r="O83" s="38"/>
      <c r="P83" s="38"/>
      <c r="Q83" s="38"/>
      <c r="R83" s="38"/>
      <c r="S83" s="38"/>
      <c r="T83" s="38"/>
      <c r="U83" s="38">
        <f t="shared" si="17"/>
        <v>0</v>
      </c>
      <c r="V83" s="38">
        <f t="shared" si="18"/>
        <v>0</v>
      </c>
      <c r="W83" s="38"/>
      <c r="X83" s="166">
        <f t="shared" si="19"/>
        <v>0</v>
      </c>
      <c r="Y83" s="38"/>
      <c r="Z83" s="38"/>
      <c r="AA83" s="206">
        <f t="shared" si="12"/>
        <v>0</v>
      </c>
      <c r="AB83" s="38"/>
      <c r="AC83" s="38"/>
      <c r="AD83" s="38"/>
      <c r="AE83" s="370">
        <f t="shared" si="20"/>
        <v>0</v>
      </c>
      <c r="AF83" s="38"/>
      <c r="AG83" s="160"/>
      <c r="AH83" s="38"/>
      <c r="AI83" s="168">
        <f t="shared" si="13"/>
        <v>0</v>
      </c>
      <c r="AJ83" s="171">
        <f t="shared" si="21"/>
        <v>0</v>
      </c>
    </row>
    <row r="84" spans="1:36" x14ac:dyDescent="0.25">
      <c r="A84" s="231">
        <v>70</v>
      </c>
      <c r="B84" s="16" t="s">
        <v>70</v>
      </c>
      <c r="C84" s="17" t="s">
        <v>12</v>
      </c>
      <c r="D84" s="144"/>
      <c r="E84" s="38"/>
      <c r="F84" s="38"/>
      <c r="G84" s="38"/>
      <c r="H84" s="38"/>
      <c r="I84" s="38"/>
      <c r="J84" s="38"/>
      <c r="K84" s="38">
        <f t="shared" si="14"/>
        <v>0</v>
      </c>
      <c r="L84" s="38">
        <f t="shared" si="15"/>
        <v>0</v>
      </c>
      <c r="M84" s="352">
        <f t="shared" si="16"/>
        <v>0</v>
      </c>
      <c r="N84" s="38"/>
      <c r="O84" s="38"/>
      <c r="P84" s="38"/>
      <c r="Q84" s="38"/>
      <c r="R84" s="38"/>
      <c r="S84" s="38"/>
      <c r="T84" s="38"/>
      <c r="U84" s="38">
        <f t="shared" si="17"/>
        <v>0</v>
      </c>
      <c r="V84" s="38">
        <f t="shared" si="18"/>
        <v>0</v>
      </c>
      <c r="W84" s="38"/>
      <c r="X84" s="166">
        <f t="shared" si="19"/>
        <v>0</v>
      </c>
      <c r="Y84" s="38"/>
      <c r="Z84" s="38"/>
      <c r="AA84" s="206">
        <f t="shared" si="12"/>
        <v>0</v>
      </c>
      <c r="AB84" s="38"/>
      <c r="AC84" s="38"/>
      <c r="AD84" s="38"/>
      <c r="AE84" s="370">
        <f t="shared" si="20"/>
        <v>0</v>
      </c>
      <c r="AF84" s="38"/>
      <c r="AG84" s="220">
        <f>20/1000</f>
        <v>0.02</v>
      </c>
      <c r="AH84" s="38"/>
      <c r="AI84" s="168">
        <f t="shared" si="13"/>
        <v>0.02</v>
      </c>
      <c r="AJ84" s="171">
        <f t="shared" si="21"/>
        <v>0.02</v>
      </c>
    </row>
    <row r="85" spans="1:36" x14ac:dyDescent="0.25">
      <c r="A85" s="231">
        <v>71</v>
      </c>
      <c r="B85" s="22" t="s">
        <v>103</v>
      </c>
      <c r="C85" s="17" t="s">
        <v>12</v>
      </c>
      <c r="D85" s="144"/>
      <c r="E85" s="38"/>
      <c r="F85" s="38"/>
      <c r="G85" s="38"/>
      <c r="H85" s="38"/>
      <c r="I85" s="38"/>
      <c r="J85" s="38"/>
      <c r="K85" s="38">
        <f t="shared" si="14"/>
        <v>0</v>
      </c>
      <c r="L85" s="38">
        <f t="shared" si="15"/>
        <v>0</v>
      </c>
      <c r="M85" s="352">
        <f t="shared" si="16"/>
        <v>0</v>
      </c>
      <c r="N85" s="38"/>
      <c r="O85" s="38"/>
      <c r="P85" s="38"/>
      <c r="Q85" s="38"/>
      <c r="R85" s="38"/>
      <c r="S85" s="38"/>
      <c r="T85" s="38"/>
      <c r="U85" s="38">
        <f t="shared" si="17"/>
        <v>0</v>
      </c>
      <c r="V85" s="38">
        <f t="shared" si="18"/>
        <v>0</v>
      </c>
      <c r="W85" s="38"/>
      <c r="X85" s="166">
        <f t="shared" si="19"/>
        <v>0</v>
      </c>
      <c r="Y85" s="38"/>
      <c r="Z85" s="38"/>
      <c r="AA85" s="206">
        <f t="shared" si="12"/>
        <v>0</v>
      </c>
      <c r="AB85" s="38"/>
      <c r="AC85" s="38"/>
      <c r="AD85" s="38"/>
      <c r="AE85" s="370">
        <f t="shared" si="20"/>
        <v>0</v>
      </c>
      <c r="AF85" s="38"/>
      <c r="AG85" s="160"/>
      <c r="AH85" s="38"/>
      <c r="AI85" s="168">
        <f t="shared" si="13"/>
        <v>0</v>
      </c>
      <c r="AJ85" s="171">
        <f t="shared" si="21"/>
        <v>0</v>
      </c>
    </row>
    <row r="86" spans="1:36" x14ac:dyDescent="0.25">
      <c r="A86" s="231">
        <v>72</v>
      </c>
      <c r="B86" s="22" t="s">
        <v>111</v>
      </c>
      <c r="C86" s="17" t="s">
        <v>12</v>
      </c>
      <c r="D86" s="144"/>
      <c r="E86" s="38"/>
      <c r="F86" s="38"/>
      <c r="G86" s="38"/>
      <c r="H86" s="38"/>
      <c r="I86" s="38"/>
      <c r="J86" s="38"/>
      <c r="K86" s="38">
        <f t="shared" si="14"/>
        <v>0</v>
      </c>
      <c r="L86" s="38">
        <f t="shared" si="15"/>
        <v>0</v>
      </c>
      <c r="M86" s="352">
        <f t="shared" si="16"/>
        <v>0</v>
      </c>
      <c r="N86" s="38"/>
      <c r="O86" s="38"/>
      <c r="P86" s="38"/>
      <c r="Q86" s="38"/>
      <c r="R86" s="38"/>
      <c r="S86" s="38"/>
      <c r="T86" s="38"/>
      <c r="U86" s="38">
        <f t="shared" si="17"/>
        <v>0</v>
      </c>
      <c r="V86" s="38">
        <f t="shared" si="18"/>
        <v>0</v>
      </c>
      <c r="W86" s="38"/>
      <c r="X86" s="166">
        <f t="shared" si="19"/>
        <v>0</v>
      </c>
      <c r="Y86" s="38"/>
      <c r="Z86" s="38"/>
      <c r="AA86" s="206">
        <f t="shared" si="12"/>
        <v>0</v>
      </c>
      <c r="AB86" s="38"/>
      <c r="AC86" s="38"/>
      <c r="AD86" s="38"/>
      <c r="AE86" s="370">
        <f t="shared" si="20"/>
        <v>0</v>
      </c>
      <c r="AF86" s="38"/>
      <c r="AG86" s="160"/>
      <c r="AH86" s="38"/>
      <c r="AI86" s="168">
        <f t="shared" si="13"/>
        <v>0</v>
      </c>
      <c r="AJ86" s="171">
        <f t="shared" si="21"/>
        <v>0</v>
      </c>
    </row>
    <row r="87" spans="1:36" x14ac:dyDescent="0.25">
      <c r="A87" s="231">
        <v>73</v>
      </c>
      <c r="B87" s="22" t="s">
        <v>112</v>
      </c>
      <c r="C87" s="17" t="s">
        <v>12</v>
      </c>
      <c r="D87" s="144"/>
      <c r="E87" s="38"/>
      <c r="F87" s="38"/>
      <c r="G87" s="38"/>
      <c r="H87" s="38"/>
      <c r="I87" s="38"/>
      <c r="J87" s="38"/>
      <c r="K87" s="38">
        <f t="shared" si="14"/>
        <v>0</v>
      </c>
      <c r="L87" s="38">
        <f t="shared" si="15"/>
        <v>0</v>
      </c>
      <c r="M87" s="352">
        <f t="shared" si="16"/>
        <v>0</v>
      </c>
      <c r="N87" s="38"/>
      <c r="O87" s="38"/>
      <c r="P87" s="38"/>
      <c r="Q87" s="38"/>
      <c r="R87" s="38"/>
      <c r="S87" s="38"/>
      <c r="T87" s="38"/>
      <c r="U87" s="38">
        <f t="shared" si="17"/>
        <v>0</v>
      </c>
      <c r="V87" s="38">
        <f t="shared" si="18"/>
        <v>0</v>
      </c>
      <c r="W87" s="38"/>
      <c r="X87" s="166">
        <f t="shared" si="19"/>
        <v>0</v>
      </c>
      <c r="Y87" s="38"/>
      <c r="Z87" s="38"/>
      <c r="AA87" s="206">
        <f t="shared" si="12"/>
        <v>0</v>
      </c>
      <c r="AB87" s="38"/>
      <c r="AC87" s="38"/>
      <c r="AD87" s="38"/>
      <c r="AE87" s="370">
        <f t="shared" si="20"/>
        <v>0</v>
      </c>
      <c r="AF87" s="38"/>
      <c r="AG87" s="160"/>
      <c r="AH87" s="38"/>
      <c r="AI87" s="168">
        <f t="shared" si="13"/>
        <v>0</v>
      </c>
      <c r="AJ87" s="171">
        <f t="shared" si="21"/>
        <v>0</v>
      </c>
    </row>
    <row r="88" spans="1:36" x14ac:dyDescent="0.25">
      <c r="A88" s="231">
        <v>74</v>
      </c>
      <c r="B88" s="22" t="s">
        <v>199</v>
      </c>
      <c r="C88" s="23" t="s">
        <v>12</v>
      </c>
      <c r="D88" s="144"/>
      <c r="E88" s="38"/>
      <c r="F88" s="38"/>
      <c r="G88" s="38"/>
      <c r="H88" s="38"/>
      <c r="I88" s="38"/>
      <c r="J88" s="38"/>
      <c r="K88" s="38">
        <f t="shared" si="14"/>
        <v>0</v>
      </c>
      <c r="L88" s="38">
        <f t="shared" si="15"/>
        <v>0</v>
      </c>
      <c r="M88" s="352">
        <f t="shared" si="16"/>
        <v>0</v>
      </c>
      <c r="N88" s="38"/>
      <c r="O88" s="38"/>
      <c r="P88" s="38"/>
      <c r="Q88" s="38"/>
      <c r="R88" s="38"/>
      <c r="S88" s="38"/>
      <c r="T88" s="38"/>
      <c r="U88" s="38">
        <f t="shared" si="17"/>
        <v>0</v>
      </c>
      <c r="V88" s="38">
        <f t="shared" si="18"/>
        <v>0</v>
      </c>
      <c r="W88" s="38"/>
      <c r="X88" s="166">
        <f t="shared" si="19"/>
        <v>0</v>
      </c>
      <c r="Y88" s="38"/>
      <c r="Z88" s="38"/>
      <c r="AA88" s="206">
        <f t="shared" si="12"/>
        <v>0</v>
      </c>
      <c r="AB88" s="38"/>
      <c r="AC88" s="38"/>
      <c r="AD88" s="38"/>
      <c r="AE88" s="370">
        <f t="shared" si="20"/>
        <v>0</v>
      </c>
      <c r="AF88" s="38"/>
      <c r="AG88" s="160"/>
      <c r="AH88" s="38"/>
      <c r="AI88" s="168">
        <f t="shared" si="13"/>
        <v>0</v>
      </c>
      <c r="AJ88" s="171">
        <f t="shared" si="21"/>
        <v>0</v>
      </c>
    </row>
    <row r="89" spans="1:36" x14ac:dyDescent="0.25">
      <c r="A89" s="231">
        <v>75</v>
      </c>
      <c r="B89" s="22" t="s">
        <v>200</v>
      </c>
      <c r="C89" s="23" t="s">
        <v>12</v>
      </c>
      <c r="D89" s="144"/>
      <c r="E89" s="38"/>
      <c r="F89" s="38"/>
      <c r="G89" s="38"/>
      <c r="H89" s="38"/>
      <c r="I89" s="38"/>
      <c r="J89" s="38"/>
      <c r="K89" s="38">
        <f t="shared" si="14"/>
        <v>0</v>
      </c>
      <c r="L89" s="38">
        <f t="shared" si="15"/>
        <v>0</v>
      </c>
      <c r="M89" s="352">
        <f t="shared" si="16"/>
        <v>0</v>
      </c>
      <c r="N89" s="38"/>
      <c r="O89" s="38"/>
      <c r="P89" s="38"/>
      <c r="Q89" s="38"/>
      <c r="R89" s="38"/>
      <c r="S89" s="38"/>
      <c r="T89" s="38"/>
      <c r="U89" s="38">
        <f t="shared" si="17"/>
        <v>0</v>
      </c>
      <c r="V89" s="38">
        <f t="shared" si="18"/>
        <v>0</v>
      </c>
      <c r="W89" s="38"/>
      <c r="X89" s="166">
        <f t="shared" si="19"/>
        <v>0</v>
      </c>
      <c r="Y89" s="38"/>
      <c r="Z89" s="38"/>
      <c r="AA89" s="206">
        <f t="shared" si="12"/>
        <v>0</v>
      </c>
      <c r="AB89" s="38"/>
      <c r="AC89" s="38"/>
      <c r="AD89" s="38"/>
      <c r="AE89" s="370">
        <f t="shared" si="20"/>
        <v>0</v>
      </c>
      <c r="AF89" s="38"/>
      <c r="AG89" s="160"/>
      <c r="AH89" s="38"/>
      <c r="AI89" s="168">
        <f t="shared" si="13"/>
        <v>0</v>
      </c>
      <c r="AJ89" s="171">
        <f t="shared" si="21"/>
        <v>0</v>
      </c>
    </row>
    <row r="90" spans="1:36" x14ac:dyDescent="0.25">
      <c r="A90" s="231"/>
      <c r="B90" s="270" t="s">
        <v>206</v>
      </c>
      <c r="C90" s="20"/>
      <c r="D90" s="144"/>
      <c r="E90" s="38"/>
      <c r="F90" s="38"/>
      <c r="G90" s="38"/>
      <c r="H90" s="38"/>
      <c r="I90" s="38"/>
      <c r="J90" s="38"/>
      <c r="K90" s="38">
        <f t="shared" si="14"/>
        <v>0</v>
      </c>
      <c r="L90" s="38">
        <f t="shared" si="15"/>
        <v>0</v>
      </c>
      <c r="M90" s="352">
        <f t="shared" si="16"/>
        <v>0</v>
      </c>
      <c r="N90" s="38"/>
      <c r="O90" s="38"/>
      <c r="P90" s="38"/>
      <c r="Q90" s="38"/>
      <c r="R90" s="38"/>
      <c r="S90" s="38"/>
      <c r="T90" s="38"/>
      <c r="U90" s="38">
        <f t="shared" si="17"/>
        <v>0</v>
      </c>
      <c r="V90" s="38">
        <f t="shared" si="18"/>
        <v>0</v>
      </c>
      <c r="W90" s="38"/>
      <c r="X90" s="166">
        <f t="shared" si="19"/>
        <v>0</v>
      </c>
      <c r="Y90" s="38"/>
      <c r="Z90" s="38"/>
      <c r="AA90" s="206">
        <f t="shared" si="12"/>
        <v>0</v>
      </c>
      <c r="AB90" s="38"/>
      <c r="AC90" s="38"/>
      <c r="AD90" s="38"/>
      <c r="AE90" s="370">
        <f t="shared" si="20"/>
        <v>0</v>
      </c>
      <c r="AF90" s="38"/>
      <c r="AG90" s="160"/>
      <c r="AH90" s="38"/>
      <c r="AI90" s="168">
        <f t="shared" si="13"/>
        <v>0</v>
      </c>
      <c r="AJ90" s="171">
        <f t="shared" si="21"/>
        <v>0</v>
      </c>
    </row>
    <row r="91" spans="1:36" x14ac:dyDescent="0.25">
      <c r="A91" s="231">
        <v>76</v>
      </c>
      <c r="B91" s="51" t="s">
        <v>208</v>
      </c>
      <c r="C91" s="20" t="s">
        <v>45</v>
      </c>
      <c r="D91" s="144"/>
      <c r="E91" s="38"/>
      <c r="F91" s="38"/>
      <c r="G91" s="38"/>
      <c r="H91" s="38"/>
      <c r="I91" s="38"/>
      <c r="J91" s="38"/>
      <c r="K91" s="38">
        <f t="shared" si="14"/>
        <v>0</v>
      </c>
      <c r="L91" s="38">
        <f t="shared" si="15"/>
        <v>0</v>
      </c>
      <c r="M91" s="352">
        <f t="shared" si="16"/>
        <v>0</v>
      </c>
      <c r="N91" s="38"/>
      <c r="O91" s="38"/>
      <c r="P91" s="38"/>
      <c r="Q91" s="38"/>
      <c r="R91" s="38"/>
      <c r="S91" s="38"/>
      <c r="T91" s="38"/>
      <c r="U91" s="38">
        <f t="shared" si="17"/>
        <v>0</v>
      </c>
      <c r="V91" s="38">
        <f t="shared" si="18"/>
        <v>0</v>
      </c>
      <c r="W91" s="38"/>
      <c r="X91" s="166">
        <f t="shared" si="19"/>
        <v>0</v>
      </c>
      <c r="Y91" s="38"/>
      <c r="Z91" s="38"/>
      <c r="AA91" s="206">
        <f t="shared" si="12"/>
        <v>0</v>
      </c>
      <c r="AB91" s="38"/>
      <c r="AC91" s="38"/>
      <c r="AD91" s="38"/>
      <c r="AE91" s="370">
        <f t="shared" si="20"/>
        <v>0</v>
      </c>
      <c r="AF91" s="38"/>
      <c r="AG91" s="160"/>
      <c r="AH91" s="38"/>
      <c r="AI91" s="168">
        <f t="shared" si="13"/>
        <v>0</v>
      </c>
      <c r="AJ91" s="171">
        <f t="shared" si="21"/>
        <v>0</v>
      </c>
    </row>
    <row r="92" spans="1:36" x14ac:dyDescent="0.25">
      <c r="A92" s="231">
        <v>77</v>
      </c>
      <c r="B92" s="19" t="s">
        <v>2</v>
      </c>
      <c r="C92" s="20" t="s">
        <v>45</v>
      </c>
      <c r="D92" s="144"/>
      <c r="E92" s="38"/>
      <c r="F92" s="38"/>
      <c r="G92" s="38"/>
      <c r="H92" s="38"/>
      <c r="I92" s="38"/>
      <c r="J92" s="38"/>
      <c r="K92" s="38">
        <f t="shared" si="14"/>
        <v>0</v>
      </c>
      <c r="L92" s="38">
        <f t="shared" si="15"/>
        <v>0</v>
      </c>
      <c r="M92" s="352">
        <f t="shared" si="16"/>
        <v>0</v>
      </c>
      <c r="N92" s="38"/>
      <c r="O92" s="38"/>
      <c r="P92" s="38"/>
      <c r="Q92" s="38"/>
      <c r="R92" s="38"/>
      <c r="S92" s="38"/>
      <c r="T92" s="38"/>
      <c r="U92" s="38">
        <f t="shared" si="17"/>
        <v>0</v>
      </c>
      <c r="V92" s="38">
        <f t="shared" si="18"/>
        <v>0</v>
      </c>
      <c r="W92" s="38"/>
      <c r="X92" s="166">
        <f t="shared" si="19"/>
        <v>0</v>
      </c>
      <c r="Y92" s="38"/>
      <c r="Z92" s="38"/>
      <c r="AA92" s="206">
        <f t="shared" si="12"/>
        <v>0</v>
      </c>
      <c r="AB92" s="38"/>
      <c r="AC92" s="38"/>
      <c r="AD92" s="38"/>
      <c r="AE92" s="370">
        <f t="shared" si="20"/>
        <v>0</v>
      </c>
      <c r="AF92" s="38"/>
      <c r="AG92" s="160"/>
      <c r="AH92" s="38"/>
      <c r="AI92" s="168">
        <f t="shared" si="13"/>
        <v>0</v>
      </c>
      <c r="AJ92" s="171">
        <f t="shared" si="21"/>
        <v>0</v>
      </c>
    </row>
    <row r="93" spans="1:36" x14ac:dyDescent="0.25">
      <c r="A93" s="233"/>
      <c r="B93" s="270" t="s">
        <v>201</v>
      </c>
      <c r="C93" s="17"/>
      <c r="D93" s="144"/>
      <c r="E93" s="38"/>
      <c r="F93" s="38"/>
      <c r="G93" s="38"/>
      <c r="H93" s="38"/>
      <c r="I93" s="38"/>
      <c r="J93" s="38"/>
      <c r="K93" s="38">
        <f t="shared" si="14"/>
        <v>0</v>
      </c>
      <c r="L93" s="38">
        <f t="shared" si="15"/>
        <v>0</v>
      </c>
      <c r="M93" s="352">
        <f t="shared" si="16"/>
        <v>0</v>
      </c>
      <c r="N93" s="38"/>
      <c r="O93" s="38"/>
      <c r="P93" s="38"/>
      <c r="Q93" s="38"/>
      <c r="R93" s="38"/>
      <c r="S93" s="38"/>
      <c r="T93" s="38"/>
      <c r="U93" s="38">
        <f t="shared" si="17"/>
        <v>0</v>
      </c>
      <c r="V93" s="38">
        <f t="shared" si="18"/>
        <v>0</v>
      </c>
      <c r="W93" s="38"/>
      <c r="X93" s="166">
        <f t="shared" si="19"/>
        <v>0</v>
      </c>
      <c r="Y93" s="38"/>
      <c r="Z93" s="38"/>
      <c r="AA93" s="206">
        <f t="shared" si="12"/>
        <v>0</v>
      </c>
      <c r="AB93" s="38"/>
      <c r="AC93" s="38"/>
      <c r="AD93" s="38"/>
      <c r="AE93" s="370">
        <f t="shared" si="20"/>
        <v>0</v>
      </c>
      <c r="AF93" s="38"/>
      <c r="AG93" s="160"/>
      <c r="AH93" s="38"/>
      <c r="AI93" s="168">
        <f t="shared" si="13"/>
        <v>0</v>
      </c>
      <c r="AJ93" s="171">
        <f t="shared" si="21"/>
        <v>0</v>
      </c>
    </row>
    <row r="94" spans="1:36" x14ac:dyDescent="0.25">
      <c r="A94" s="234">
        <v>78</v>
      </c>
      <c r="B94" s="19" t="s">
        <v>0</v>
      </c>
      <c r="C94" s="17" t="s">
        <v>82</v>
      </c>
      <c r="D94" s="144"/>
      <c r="E94" s="38"/>
      <c r="F94" s="38"/>
      <c r="G94" s="38"/>
      <c r="H94" s="38"/>
      <c r="I94" s="38"/>
      <c r="J94" s="38"/>
      <c r="K94" s="38">
        <f t="shared" si="14"/>
        <v>0</v>
      </c>
      <c r="L94" s="38">
        <f t="shared" si="15"/>
        <v>0</v>
      </c>
      <c r="M94" s="352">
        <f t="shared" si="16"/>
        <v>0</v>
      </c>
      <c r="N94" s="38"/>
      <c r="O94" s="38"/>
      <c r="P94" s="38"/>
      <c r="Q94" s="38"/>
      <c r="R94" s="38"/>
      <c r="S94" s="38"/>
      <c r="T94" s="38"/>
      <c r="U94" s="38">
        <f t="shared" si="17"/>
        <v>0</v>
      </c>
      <c r="V94" s="38">
        <f t="shared" si="18"/>
        <v>0</v>
      </c>
      <c r="W94" s="38"/>
      <c r="X94" s="166">
        <f t="shared" si="19"/>
        <v>0</v>
      </c>
      <c r="Y94" s="38"/>
      <c r="Z94" s="38"/>
      <c r="AA94" s="206">
        <f t="shared" si="12"/>
        <v>0</v>
      </c>
      <c r="AB94" s="38"/>
      <c r="AC94" s="38"/>
      <c r="AD94" s="38"/>
      <c r="AE94" s="370">
        <f t="shared" si="20"/>
        <v>0</v>
      </c>
      <c r="AF94" s="38"/>
      <c r="AG94" s="160"/>
      <c r="AH94" s="38"/>
      <c r="AI94" s="168">
        <f t="shared" si="13"/>
        <v>0</v>
      </c>
      <c r="AJ94" s="171">
        <f t="shared" si="21"/>
        <v>0</v>
      </c>
    </row>
    <row r="95" spans="1:36" x14ac:dyDescent="0.25">
      <c r="A95" s="231">
        <v>79</v>
      </c>
      <c r="B95" s="19" t="s">
        <v>171</v>
      </c>
      <c r="C95" s="17" t="s">
        <v>12</v>
      </c>
      <c r="D95" s="144"/>
      <c r="E95" s="38"/>
      <c r="F95" s="38"/>
      <c r="G95" s="38"/>
      <c r="H95" s="38"/>
      <c r="I95" s="38"/>
      <c r="J95" s="38"/>
      <c r="K95" s="38">
        <f t="shared" si="14"/>
        <v>0</v>
      </c>
      <c r="L95" s="38">
        <f t="shared" si="15"/>
        <v>0</v>
      </c>
      <c r="M95" s="352">
        <f t="shared" si="16"/>
        <v>0</v>
      </c>
      <c r="N95" s="38"/>
      <c r="O95" s="38"/>
      <c r="P95" s="38"/>
      <c r="Q95" s="38"/>
      <c r="R95" s="38"/>
      <c r="S95" s="38"/>
      <c r="T95" s="38"/>
      <c r="U95" s="38">
        <f t="shared" si="17"/>
        <v>0</v>
      </c>
      <c r="V95" s="38">
        <f t="shared" si="18"/>
        <v>0</v>
      </c>
      <c r="W95" s="38"/>
      <c r="X95" s="166">
        <f t="shared" si="19"/>
        <v>0</v>
      </c>
      <c r="Y95" s="38"/>
      <c r="Z95" s="38"/>
      <c r="AA95" s="206">
        <f t="shared" si="12"/>
        <v>0</v>
      </c>
      <c r="AB95" s="38"/>
      <c r="AC95" s="38"/>
      <c r="AD95" s="38"/>
      <c r="AE95" s="370">
        <f t="shared" si="20"/>
        <v>0</v>
      </c>
      <c r="AF95" s="38"/>
      <c r="AG95" s="160"/>
      <c r="AH95" s="38"/>
      <c r="AI95" s="168">
        <f t="shared" si="13"/>
        <v>0</v>
      </c>
      <c r="AJ95" s="171">
        <f t="shared" si="21"/>
        <v>0</v>
      </c>
    </row>
    <row r="96" spans="1:36" x14ac:dyDescent="0.25">
      <c r="A96" s="234">
        <v>80</v>
      </c>
      <c r="B96" s="16" t="s">
        <v>81</v>
      </c>
      <c r="C96" s="17" t="s">
        <v>12</v>
      </c>
      <c r="D96" s="144"/>
      <c r="E96" s="38"/>
      <c r="F96" s="38"/>
      <c r="G96" s="38"/>
      <c r="H96" s="38"/>
      <c r="I96" s="38"/>
      <c r="J96" s="38"/>
      <c r="K96" s="38">
        <f t="shared" si="14"/>
        <v>0</v>
      </c>
      <c r="L96" s="38">
        <f t="shared" si="15"/>
        <v>0</v>
      </c>
      <c r="M96" s="352">
        <f t="shared" si="16"/>
        <v>0</v>
      </c>
      <c r="N96" s="38"/>
      <c r="O96" s="38"/>
      <c r="P96" s="38"/>
      <c r="Q96" s="38"/>
      <c r="R96" s="38"/>
      <c r="S96" s="38"/>
      <c r="T96" s="38"/>
      <c r="U96" s="38">
        <f t="shared" si="17"/>
        <v>0</v>
      </c>
      <c r="V96" s="38">
        <f t="shared" si="18"/>
        <v>0</v>
      </c>
      <c r="W96" s="38"/>
      <c r="X96" s="166">
        <f t="shared" si="19"/>
        <v>0</v>
      </c>
      <c r="Y96" s="38"/>
      <c r="Z96" s="38"/>
      <c r="AA96" s="206">
        <f t="shared" si="12"/>
        <v>0</v>
      </c>
      <c r="AB96" s="38"/>
      <c r="AC96" s="38"/>
      <c r="AD96" s="38"/>
      <c r="AE96" s="370">
        <f t="shared" si="20"/>
        <v>0</v>
      </c>
      <c r="AF96" s="38"/>
      <c r="AG96" s="160"/>
      <c r="AH96" s="38"/>
      <c r="AI96" s="168">
        <f t="shared" si="13"/>
        <v>0</v>
      </c>
      <c r="AJ96" s="171">
        <f t="shared" si="21"/>
        <v>0</v>
      </c>
    </row>
    <row r="97" spans="1:36" x14ac:dyDescent="0.25">
      <c r="A97" s="231">
        <v>81</v>
      </c>
      <c r="B97" s="28" t="s">
        <v>3</v>
      </c>
      <c r="C97" s="29" t="s">
        <v>12</v>
      </c>
      <c r="D97" s="144"/>
      <c r="E97" s="38"/>
      <c r="F97" s="38"/>
      <c r="G97" s="38"/>
      <c r="H97" s="38"/>
      <c r="I97" s="38"/>
      <c r="J97" s="38"/>
      <c r="K97" s="38">
        <f t="shared" si="14"/>
        <v>0</v>
      </c>
      <c r="L97" s="38">
        <f t="shared" si="15"/>
        <v>0</v>
      </c>
      <c r="M97" s="352">
        <f t="shared" si="16"/>
        <v>0</v>
      </c>
      <c r="N97" s="38"/>
      <c r="O97" s="38"/>
      <c r="P97" s="38"/>
      <c r="Q97" s="38"/>
      <c r="R97" s="38"/>
      <c r="S97" s="38"/>
      <c r="T97" s="38"/>
      <c r="U97" s="38">
        <f t="shared" si="17"/>
        <v>0</v>
      </c>
      <c r="V97" s="38">
        <f t="shared" si="18"/>
        <v>0</v>
      </c>
      <c r="W97" s="38"/>
      <c r="X97" s="166">
        <f t="shared" si="19"/>
        <v>0</v>
      </c>
      <c r="Y97" s="38"/>
      <c r="Z97" s="38"/>
      <c r="AA97" s="206">
        <f t="shared" si="12"/>
        <v>0</v>
      </c>
      <c r="AB97" s="38"/>
      <c r="AC97" s="38"/>
      <c r="AD97" s="38"/>
      <c r="AE97" s="370">
        <f t="shared" si="20"/>
        <v>0</v>
      </c>
      <c r="AF97" s="38"/>
      <c r="AG97" s="160"/>
      <c r="AH97" s="38"/>
      <c r="AI97" s="168">
        <f t="shared" si="13"/>
        <v>0</v>
      </c>
      <c r="AJ97" s="171">
        <f t="shared" si="21"/>
        <v>0</v>
      </c>
    </row>
    <row r="98" spans="1:36" x14ac:dyDescent="0.25">
      <c r="A98" s="234">
        <v>82</v>
      </c>
      <c r="B98" s="28" t="s">
        <v>203</v>
      </c>
      <c r="C98" s="29" t="s">
        <v>12</v>
      </c>
      <c r="D98" s="144"/>
      <c r="E98" s="38"/>
      <c r="F98" s="38"/>
      <c r="G98" s="38"/>
      <c r="H98" s="38"/>
      <c r="I98" s="38"/>
      <c r="J98" s="38"/>
      <c r="K98" s="38">
        <f t="shared" si="14"/>
        <v>0</v>
      </c>
      <c r="L98" s="38">
        <f t="shared" si="15"/>
        <v>0</v>
      </c>
      <c r="M98" s="352">
        <f t="shared" si="16"/>
        <v>0</v>
      </c>
      <c r="N98" s="38"/>
      <c r="O98" s="38"/>
      <c r="P98" s="38"/>
      <c r="Q98" s="38"/>
      <c r="R98" s="38"/>
      <c r="S98" s="38"/>
      <c r="T98" s="38"/>
      <c r="U98" s="38">
        <f t="shared" si="17"/>
        <v>0</v>
      </c>
      <c r="V98" s="38">
        <f t="shared" si="18"/>
        <v>0</v>
      </c>
      <c r="W98" s="38"/>
      <c r="X98" s="166">
        <f t="shared" si="19"/>
        <v>0</v>
      </c>
      <c r="Y98" s="206">
        <v>0.03</v>
      </c>
      <c r="Z98" s="38"/>
      <c r="AA98" s="206">
        <f t="shared" si="12"/>
        <v>0.03</v>
      </c>
      <c r="AB98" s="38"/>
      <c r="AC98" s="38"/>
      <c r="AD98" s="38"/>
      <c r="AE98" s="370">
        <f t="shared" si="20"/>
        <v>0</v>
      </c>
      <c r="AF98" s="38"/>
      <c r="AG98" s="160"/>
      <c r="AH98" s="38"/>
      <c r="AI98" s="168">
        <f t="shared" si="13"/>
        <v>0</v>
      </c>
      <c r="AJ98" s="171">
        <f t="shared" si="21"/>
        <v>0.03</v>
      </c>
    </row>
    <row r="99" spans="1:36" x14ac:dyDescent="0.25">
      <c r="A99" s="231">
        <v>83</v>
      </c>
      <c r="B99" s="28" t="s">
        <v>204</v>
      </c>
      <c r="C99" s="29" t="s">
        <v>12</v>
      </c>
      <c r="D99" s="144"/>
      <c r="E99" s="38"/>
      <c r="F99" s="38"/>
      <c r="G99" s="38"/>
      <c r="H99" s="38"/>
      <c r="I99" s="38"/>
      <c r="J99" s="38"/>
      <c r="K99" s="38">
        <f t="shared" si="14"/>
        <v>0</v>
      </c>
      <c r="L99" s="38">
        <f t="shared" si="15"/>
        <v>0</v>
      </c>
      <c r="M99" s="352">
        <f t="shared" si="16"/>
        <v>0</v>
      </c>
      <c r="N99" s="38"/>
      <c r="O99" s="38"/>
      <c r="P99" s="38"/>
      <c r="Q99" s="38"/>
      <c r="R99" s="38"/>
      <c r="S99" s="38"/>
      <c r="T99" s="38"/>
      <c r="U99" s="38">
        <f t="shared" si="17"/>
        <v>0</v>
      </c>
      <c r="V99" s="38">
        <f t="shared" si="18"/>
        <v>0</v>
      </c>
      <c r="W99" s="38"/>
      <c r="X99" s="166">
        <f t="shared" si="19"/>
        <v>0</v>
      </c>
      <c r="Y99" s="38"/>
      <c r="Z99" s="38"/>
      <c r="AA99" s="206">
        <f t="shared" si="12"/>
        <v>0</v>
      </c>
      <c r="AB99" s="38"/>
      <c r="AC99" s="38"/>
      <c r="AD99" s="38"/>
      <c r="AE99" s="370">
        <f t="shared" si="20"/>
        <v>0</v>
      </c>
      <c r="AF99" s="38"/>
      <c r="AG99" s="160"/>
      <c r="AH99" s="38"/>
      <c r="AI99" s="168">
        <f t="shared" si="13"/>
        <v>0</v>
      </c>
      <c r="AJ99" s="171">
        <f t="shared" si="21"/>
        <v>0</v>
      </c>
    </row>
    <row r="100" spans="1:36" x14ac:dyDescent="0.25">
      <c r="A100" s="234">
        <v>84</v>
      </c>
      <c r="B100" s="28" t="s">
        <v>180</v>
      </c>
      <c r="C100" s="29" t="s">
        <v>12</v>
      </c>
      <c r="D100" s="144"/>
      <c r="E100" s="38"/>
      <c r="F100" s="38"/>
      <c r="G100" s="38"/>
      <c r="H100" s="38"/>
      <c r="I100" s="38"/>
      <c r="J100" s="38"/>
      <c r="K100" s="38">
        <f t="shared" si="14"/>
        <v>0</v>
      </c>
      <c r="L100" s="38">
        <f t="shared" si="15"/>
        <v>0</v>
      </c>
      <c r="M100" s="352">
        <f t="shared" si="16"/>
        <v>0</v>
      </c>
      <c r="N100" s="38"/>
      <c r="O100" s="38"/>
      <c r="P100" s="38"/>
      <c r="Q100" s="38"/>
      <c r="R100" s="38"/>
      <c r="S100" s="38"/>
      <c r="T100" s="38"/>
      <c r="U100" s="38">
        <f t="shared" si="17"/>
        <v>0</v>
      </c>
      <c r="V100" s="38">
        <f t="shared" si="18"/>
        <v>0</v>
      </c>
      <c r="W100" s="38"/>
      <c r="X100" s="166">
        <f t="shared" si="19"/>
        <v>0</v>
      </c>
      <c r="Y100" s="38"/>
      <c r="Z100" s="38"/>
      <c r="AA100" s="206">
        <f t="shared" si="12"/>
        <v>0</v>
      </c>
      <c r="AB100" s="38"/>
      <c r="AC100" s="38"/>
      <c r="AD100" s="38"/>
      <c r="AE100" s="370">
        <f t="shared" si="20"/>
        <v>0</v>
      </c>
      <c r="AF100" s="38"/>
      <c r="AG100" s="160"/>
      <c r="AH100" s="38"/>
      <c r="AI100" s="168">
        <f t="shared" si="13"/>
        <v>0</v>
      </c>
      <c r="AJ100" s="171">
        <f t="shared" si="21"/>
        <v>0</v>
      </c>
    </row>
    <row r="101" spans="1:36" x14ac:dyDescent="0.25">
      <c r="A101" s="231">
        <v>85</v>
      </c>
      <c r="B101" s="28" t="s">
        <v>202</v>
      </c>
      <c r="C101" s="29" t="s">
        <v>12</v>
      </c>
      <c r="D101" s="144"/>
      <c r="E101" s="38"/>
      <c r="F101" s="38"/>
      <c r="G101" s="38"/>
      <c r="H101" s="38"/>
      <c r="I101" s="38"/>
      <c r="J101" s="38"/>
      <c r="K101" s="38">
        <f t="shared" si="14"/>
        <v>0</v>
      </c>
      <c r="L101" s="38">
        <f t="shared" si="15"/>
        <v>0</v>
      </c>
      <c r="M101" s="352">
        <f t="shared" si="16"/>
        <v>0</v>
      </c>
      <c r="N101" s="38"/>
      <c r="O101" s="38"/>
      <c r="P101" s="38"/>
      <c r="Q101" s="38"/>
      <c r="R101" s="38"/>
      <c r="S101" s="38"/>
      <c r="T101" s="38"/>
      <c r="U101" s="38">
        <f t="shared" si="17"/>
        <v>0</v>
      </c>
      <c r="V101" s="38">
        <f t="shared" si="18"/>
        <v>0</v>
      </c>
      <c r="W101" s="38"/>
      <c r="X101" s="166">
        <f t="shared" si="19"/>
        <v>0</v>
      </c>
      <c r="Y101" s="38"/>
      <c r="Z101" s="38"/>
      <c r="AA101" s="206">
        <f t="shared" si="12"/>
        <v>0</v>
      </c>
      <c r="AB101" s="38"/>
      <c r="AC101" s="38"/>
      <c r="AD101" s="38"/>
      <c r="AE101" s="370">
        <f t="shared" si="20"/>
        <v>0</v>
      </c>
      <c r="AF101" s="38"/>
      <c r="AG101" s="160"/>
      <c r="AH101" s="38"/>
      <c r="AI101" s="168">
        <f t="shared" si="13"/>
        <v>0</v>
      </c>
      <c r="AJ101" s="171">
        <f t="shared" si="21"/>
        <v>0</v>
      </c>
    </row>
    <row r="102" spans="1:36" x14ac:dyDescent="0.25">
      <c r="A102" s="234">
        <v>86</v>
      </c>
      <c r="B102" s="19" t="s">
        <v>205</v>
      </c>
      <c r="C102" s="39" t="s">
        <v>82</v>
      </c>
      <c r="D102" s="144"/>
      <c r="E102" s="38"/>
      <c r="F102" s="38"/>
      <c r="G102" s="38"/>
      <c r="H102" s="38"/>
      <c r="I102" s="38"/>
      <c r="J102" s="38"/>
      <c r="K102" s="38">
        <f t="shared" si="14"/>
        <v>0</v>
      </c>
      <c r="L102" s="38">
        <f t="shared" si="15"/>
        <v>0</v>
      </c>
      <c r="M102" s="352">
        <f t="shared" si="16"/>
        <v>0</v>
      </c>
      <c r="N102" s="38"/>
      <c r="O102" s="38"/>
      <c r="P102" s="38"/>
      <c r="Q102" s="38"/>
      <c r="R102" s="38"/>
      <c r="S102" s="38"/>
      <c r="T102" s="38"/>
      <c r="U102" s="38">
        <f t="shared" si="17"/>
        <v>0</v>
      </c>
      <c r="V102" s="38">
        <f t="shared" si="18"/>
        <v>0</v>
      </c>
      <c r="W102" s="38"/>
      <c r="X102" s="166">
        <f t="shared" si="19"/>
        <v>0</v>
      </c>
      <c r="Y102" s="38"/>
      <c r="Z102" s="38"/>
      <c r="AA102" s="206">
        <f t="shared" si="12"/>
        <v>0</v>
      </c>
      <c r="AB102" s="38"/>
      <c r="AC102" s="38"/>
      <c r="AD102" s="38"/>
      <c r="AE102" s="370">
        <f t="shared" si="20"/>
        <v>0</v>
      </c>
      <c r="AF102" s="38"/>
      <c r="AG102" s="160"/>
      <c r="AH102" s="38"/>
      <c r="AI102" s="168">
        <f t="shared" si="13"/>
        <v>0</v>
      </c>
      <c r="AJ102" s="171">
        <f t="shared" si="21"/>
        <v>0</v>
      </c>
    </row>
    <row r="103" spans="1:36" x14ac:dyDescent="0.25">
      <c r="A103" s="249"/>
      <c r="B103" s="271" t="s">
        <v>83</v>
      </c>
      <c r="C103" s="40"/>
      <c r="D103" s="146"/>
      <c r="E103" s="145"/>
      <c r="F103" s="147"/>
      <c r="G103" s="147"/>
      <c r="H103" s="147"/>
      <c r="I103" s="147"/>
      <c r="J103" s="147"/>
      <c r="K103" s="38">
        <f t="shared" si="14"/>
        <v>0</v>
      </c>
      <c r="L103" s="38">
        <f t="shared" si="15"/>
        <v>0</v>
      </c>
      <c r="M103" s="352">
        <f t="shared" si="16"/>
        <v>0</v>
      </c>
      <c r="N103" s="145"/>
      <c r="O103" s="145"/>
      <c r="P103" s="147"/>
      <c r="Q103" s="147"/>
      <c r="R103" s="147"/>
      <c r="S103" s="147"/>
      <c r="T103" s="147"/>
      <c r="U103" s="38">
        <f t="shared" si="17"/>
        <v>0</v>
      </c>
      <c r="V103" s="38">
        <f t="shared" si="18"/>
        <v>0</v>
      </c>
      <c r="W103" s="38"/>
      <c r="X103" s="166">
        <f t="shared" si="19"/>
        <v>0</v>
      </c>
      <c r="Y103" s="147"/>
      <c r="Z103" s="147"/>
      <c r="AA103" s="206">
        <f t="shared" ref="AA103:AA134" si="22">(Z103+Y103)*$AA$5</f>
        <v>0</v>
      </c>
      <c r="AB103" s="147"/>
      <c r="AC103" s="147"/>
      <c r="AD103" s="147"/>
      <c r="AE103" s="370">
        <f t="shared" si="20"/>
        <v>0</v>
      </c>
      <c r="AF103" s="38"/>
      <c r="AG103" s="190"/>
      <c r="AH103" s="147"/>
      <c r="AI103" s="168">
        <f t="shared" ref="AI103:AI134" si="23">(AG103+AF103+AH103)*$AI$5</f>
        <v>0</v>
      </c>
      <c r="AJ103" s="171">
        <f t="shared" si="21"/>
        <v>0</v>
      </c>
    </row>
    <row r="104" spans="1:36" x14ac:dyDescent="0.25">
      <c r="A104" s="231">
        <v>87</v>
      </c>
      <c r="B104" s="16" t="s">
        <v>84</v>
      </c>
      <c r="C104" s="29" t="s">
        <v>12</v>
      </c>
      <c r="D104" s="144"/>
      <c r="E104" s="38"/>
      <c r="F104" s="38"/>
      <c r="G104" s="38"/>
      <c r="H104" s="38"/>
      <c r="I104" s="38"/>
      <c r="J104" s="38"/>
      <c r="K104" s="38">
        <f t="shared" si="14"/>
        <v>0</v>
      </c>
      <c r="L104" s="38">
        <f t="shared" si="15"/>
        <v>0</v>
      </c>
      <c r="M104" s="352">
        <f t="shared" si="16"/>
        <v>0</v>
      </c>
      <c r="N104" s="38"/>
      <c r="O104" s="38"/>
      <c r="P104" s="38"/>
      <c r="Q104" s="38"/>
      <c r="R104" s="38"/>
      <c r="S104" s="38"/>
      <c r="T104" s="38"/>
      <c r="U104" s="38">
        <f t="shared" si="17"/>
        <v>0</v>
      </c>
      <c r="V104" s="38">
        <f t="shared" si="18"/>
        <v>0</v>
      </c>
      <c r="W104" s="38"/>
      <c r="X104" s="166">
        <f t="shared" si="19"/>
        <v>0</v>
      </c>
      <c r="Y104" s="38"/>
      <c r="Z104" s="38"/>
      <c r="AA104" s="206">
        <f t="shared" si="22"/>
        <v>0</v>
      </c>
      <c r="AB104" s="38"/>
      <c r="AC104" s="38"/>
      <c r="AD104" s="38"/>
      <c r="AE104" s="370">
        <f t="shared" si="20"/>
        <v>0</v>
      </c>
      <c r="AF104" s="168">
        <v>1.92E-3</v>
      </c>
      <c r="AG104" s="160"/>
      <c r="AH104" s="38"/>
      <c r="AI104" s="168">
        <f t="shared" si="23"/>
        <v>1.92E-3</v>
      </c>
      <c r="AJ104" s="171">
        <f t="shared" si="21"/>
        <v>1.92E-3</v>
      </c>
    </row>
    <row r="105" spans="1:36" x14ac:dyDescent="0.25">
      <c r="A105" s="249"/>
      <c r="B105" s="274">
        <v>4.8000000000000001E-2</v>
      </c>
      <c r="C105" s="39" t="s">
        <v>82</v>
      </c>
      <c r="D105" s="149"/>
      <c r="E105" s="149"/>
      <c r="F105" s="149"/>
      <c r="G105" s="149"/>
      <c r="H105" s="149"/>
      <c r="I105" s="149"/>
      <c r="J105" s="149"/>
      <c r="K105" s="38">
        <f t="shared" si="14"/>
        <v>0</v>
      </c>
      <c r="L105" s="38">
        <f t="shared" si="15"/>
        <v>0</v>
      </c>
      <c r="M105" s="352">
        <f t="shared" si="16"/>
        <v>0</v>
      </c>
      <c r="N105" s="149"/>
      <c r="O105" s="149"/>
      <c r="P105" s="149"/>
      <c r="Q105" s="46"/>
      <c r="R105" s="149"/>
      <c r="S105" s="149"/>
      <c r="T105" s="149"/>
      <c r="U105" s="38">
        <f t="shared" si="17"/>
        <v>0</v>
      </c>
      <c r="V105" s="38">
        <f t="shared" si="18"/>
        <v>0</v>
      </c>
      <c r="W105" s="38"/>
      <c r="X105" s="166">
        <f t="shared" si="19"/>
        <v>0</v>
      </c>
      <c r="Y105" s="150"/>
      <c r="Z105" s="149"/>
      <c r="AA105" s="206">
        <f t="shared" si="22"/>
        <v>0</v>
      </c>
      <c r="AB105" s="150"/>
      <c r="AC105" s="149"/>
      <c r="AD105" s="150"/>
      <c r="AE105" s="370">
        <f t="shared" si="20"/>
        <v>0</v>
      </c>
      <c r="AF105" s="38"/>
      <c r="AG105" s="191"/>
      <c r="AH105" s="150"/>
      <c r="AI105" s="168">
        <f t="shared" si="23"/>
        <v>0</v>
      </c>
      <c r="AJ105" s="171">
        <f t="shared" si="21"/>
        <v>0</v>
      </c>
    </row>
    <row r="106" spans="1:36" x14ac:dyDescent="0.25">
      <c r="A106" s="250"/>
      <c r="B106" s="272" t="s">
        <v>209</v>
      </c>
      <c r="C106" s="35"/>
      <c r="D106" s="38"/>
      <c r="E106" s="38"/>
      <c r="F106" s="38"/>
      <c r="G106" s="38"/>
      <c r="H106" s="38"/>
      <c r="I106" s="38"/>
      <c r="J106" s="151"/>
      <c r="K106" s="38">
        <f t="shared" si="14"/>
        <v>0</v>
      </c>
      <c r="L106" s="38">
        <f t="shared" si="15"/>
        <v>0</v>
      </c>
      <c r="M106" s="352">
        <f t="shared" si="16"/>
        <v>0</v>
      </c>
      <c r="N106" s="38"/>
      <c r="O106" s="38"/>
      <c r="P106" s="38"/>
      <c r="Q106" s="35"/>
      <c r="R106" s="38"/>
      <c r="S106" s="151"/>
      <c r="T106" s="151"/>
      <c r="U106" s="38">
        <f t="shared" si="17"/>
        <v>0</v>
      </c>
      <c r="V106" s="38">
        <f t="shared" si="18"/>
        <v>0</v>
      </c>
      <c r="W106" s="38"/>
      <c r="X106" s="166">
        <f t="shared" si="19"/>
        <v>0</v>
      </c>
      <c r="Y106" s="148"/>
      <c r="Z106" s="38"/>
      <c r="AA106" s="206">
        <f t="shared" si="22"/>
        <v>0</v>
      </c>
      <c r="AB106" s="148"/>
      <c r="AC106" s="38"/>
      <c r="AD106" s="148"/>
      <c r="AE106" s="370">
        <f t="shared" si="20"/>
        <v>0</v>
      </c>
      <c r="AF106" s="38"/>
      <c r="AG106" s="160"/>
      <c r="AH106" s="148"/>
      <c r="AI106" s="168">
        <f t="shared" si="23"/>
        <v>0</v>
      </c>
      <c r="AJ106" s="171">
        <f t="shared" si="21"/>
        <v>0</v>
      </c>
    </row>
    <row r="107" spans="1:36" x14ac:dyDescent="0.25">
      <c r="A107" s="231">
        <v>88</v>
      </c>
      <c r="B107" s="19" t="s">
        <v>71</v>
      </c>
      <c r="C107" s="20" t="s">
        <v>12</v>
      </c>
      <c r="D107" s="144"/>
      <c r="E107" s="144"/>
      <c r="F107" s="38"/>
      <c r="G107" s="38"/>
      <c r="H107" s="38"/>
      <c r="I107" s="38"/>
      <c r="J107" s="38"/>
      <c r="K107" s="38">
        <f t="shared" si="14"/>
        <v>0</v>
      </c>
      <c r="L107" s="38">
        <f t="shared" si="15"/>
        <v>0</v>
      </c>
      <c r="M107" s="352">
        <f t="shared" si="16"/>
        <v>0</v>
      </c>
      <c r="N107" s="38"/>
      <c r="O107" s="144"/>
      <c r="P107" s="38"/>
      <c r="Q107" s="38"/>
      <c r="R107" s="38"/>
      <c r="S107" s="38"/>
      <c r="T107" s="38"/>
      <c r="U107" s="38">
        <f t="shared" si="17"/>
        <v>0</v>
      </c>
      <c r="V107" s="38">
        <f t="shared" si="18"/>
        <v>0</v>
      </c>
      <c r="W107" s="38"/>
      <c r="X107" s="166">
        <f t="shared" si="19"/>
        <v>0</v>
      </c>
      <c r="Y107" s="38"/>
      <c r="Z107" s="38"/>
      <c r="AA107" s="206">
        <f t="shared" si="22"/>
        <v>0</v>
      </c>
      <c r="AB107" s="38"/>
      <c r="AC107" s="38"/>
      <c r="AD107" s="38"/>
      <c r="AE107" s="370">
        <f t="shared" si="20"/>
        <v>0</v>
      </c>
      <c r="AF107" s="38"/>
      <c r="AG107" s="160"/>
      <c r="AH107" s="38"/>
      <c r="AI107" s="168">
        <f t="shared" si="23"/>
        <v>0</v>
      </c>
      <c r="AJ107" s="171">
        <f t="shared" si="21"/>
        <v>0</v>
      </c>
    </row>
    <row r="108" spans="1:36" x14ac:dyDescent="0.25">
      <c r="A108" s="231">
        <v>89</v>
      </c>
      <c r="B108" s="24" t="s">
        <v>104</v>
      </c>
      <c r="C108" s="25" t="s">
        <v>12</v>
      </c>
      <c r="D108" s="144"/>
      <c r="E108" s="144"/>
      <c r="F108" s="38"/>
      <c r="G108" s="38"/>
      <c r="H108" s="38"/>
      <c r="I108" s="38"/>
      <c r="J108" s="38"/>
      <c r="K108" s="38">
        <f t="shared" si="14"/>
        <v>0</v>
      </c>
      <c r="L108" s="38">
        <f t="shared" si="15"/>
        <v>0</v>
      </c>
      <c r="M108" s="352">
        <f t="shared" si="16"/>
        <v>0</v>
      </c>
      <c r="N108" s="38"/>
      <c r="O108" s="144"/>
      <c r="P108" s="38"/>
      <c r="Q108" s="38"/>
      <c r="R108" s="38"/>
      <c r="S108" s="38"/>
      <c r="T108" s="38"/>
      <c r="U108" s="38">
        <f t="shared" si="17"/>
        <v>0</v>
      </c>
      <c r="V108" s="38">
        <f t="shared" si="18"/>
        <v>0</v>
      </c>
      <c r="W108" s="38"/>
      <c r="X108" s="166">
        <f t="shared" si="19"/>
        <v>0</v>
      </c>
      <c r="Y108" s="38"/>
      <c r="Z108" s="38"/>
      <c r="AA108" s="206">
        <f t="shared" si="22"/>
        <v>0</v>
      </c>
      <c r="AB108" s="38"/>
      <c r="AC108" s="38"/>
      <c r="AD108" s="38"/>
      <c r="AE108" s="370">
        <f t="shared" si="20"/>
        <v>0</v>
      </c>
      <c r="AF108" s="38"/>
      <c r="AG108" s="160"/>
      <c r="AH108" s="38"/>
      <c r="AI108" s="168">
        <f t="shared" si="23"/>
        <v>0</v>
      </c>
      <c r="AJ108" s="171">
        <f t="shared" si="21"/>
        <v>0</v>
      </c>
    </row>
    <row r="109" spans="1:36" x14ac:dyDescent="0.25">
      <c r="A109" s="231">
        <v>90</v>
      </c>
      <c r="B109" s="24" t="s">
        <v>80</v>
      </c>
      <c r="C109" s="25" t="s">
        <v>12</v>
      </c>
      <c r="D109" s="144"/>
      <c r="E109" s="144"/>
      <c r="F109" s="38"/>
      <c r="G109" s="38"/>
      <c r="H109" s="38"/>
      <c r="I109" s="38"/>
      <c r="J109" s="38"/>
      <c r="K109" s="38">
        <f t="shared" si="14"/>
        <v>0</v>
      </c>
      <c r="L109" s="38">
        <f t="shared" si="15"/>
        <v>0</v>
      </c>
      <c r="M109" s="352">
        <f t="shared" si="16"/>
        <v>0</v>
      </c>
      <c r="N109" s="38"/>
      <c r="O109" s="144"/>
      <c r="P109" s="38"/>
      <c r="Q109" s="38"/>
      <c r="R109" s="38"/>
      <c r="S109" s="38"/>
      <c r="T109" s="38"/>
      <c r="U109" s="38">
        <f t="shared" si="17"/>
        <v>0</v>
      </c>
      <c r="V109" s="38">
        <f t="shared" si="18"/>
        <v>0</v>
      </c>
      <c r="W109" s="38"/>
      <c r="X109" s="166">
        <f t="shared" si="19"/>
        <v>0</v>
      </c>
      <c r="Y109" s="38"/>
      <c r="Z109" s="38"/>
      <c r="AA109" s="206">
        <f t="shared" si="22"/>
        <v>0</v>
      </c>
      <c r="AB109" s="38"/>
      <c r="AC109" s="38"/>
      <c r="AD109" s="38"/>
      <c r="AE109" s="370">
        <f t="shared" si="20"/>
        <v>0</v>
      </c>
      <c r="AF109" s="38"/>
      <c r="AG109" s="160"/>
      <c r="AH109" s="38"/>
      <c r="AI109" s="168">
        <f t="shared" si="23"/>
        <v>0</v>
      </c>
      <c r="AJ109" s="171">
        <f t="shared" si="21"/>
        <v>0</v>
      </c>
    </row>
    <row r="110" spans="1:36" x14ac:dyDescent="0.25">
      <c r="A110" s="231">
        <v>91</v>
      </c>
      <c r="B110" s="16" t="s">
        <v>105</v>
      </c>
      <c r="C110" s="25" t="s">
        <v>12</v>
      </c>
      <c r="D110" s="144"/>
      <c r="E110" s="144"/>
      <c r="F110" s="38"/>
      <c r="G110" s="38"/>
      <c r="H110" s="38"/>
      <c r="I110" s="38"/>
      <c r="J110" s="38"/>
      <c r="K110" s="38">
        <f t="shared" si="14"/>
        <v>0</v>
      </c>
      <c r="L110" s="38">
        <f t="shared" si="15"/>
        <v>0</v>
      </c>
      <c r="M110" s="352">
        <f t="shared" si="16"/>
        <v>0</v>
      </c>
      <c r="N110" s="38"/>
      <c r="O110" s="144"/>
      <c r="P110" s="38"/>
      <c r="Q110" s="38"/>
      <c r="R110" s="38"/>
      <c r="S110" s="38"/>
      <c r="T110" s="38"/>
      <c r="U110" s="38">
        <f t="shared" si="17"/>
        <v>0</v>
      </c>
      <c r="V110" s="38">
        <f t="shared" si="18"/>
        <v>0</v>
      </c>
      <c r="W110" s="38"/>
      <c r="X110" s="166">
        <f t="shared" si="19"/>
        <v>0</v>
      </c>
      <c r="Y110" s="38"/>
      <c r="Z110" s="38"/>
      <c r="AA110" s="206">
        <f t="shared" si="22"/>
        <v>0</v>
      </c>
      <c r="AB110" s="38"/>
      <c r="AC110" s="38"/>
      <c r="AD110" s="38"/>
      <c r="AE110" s="370">
        <f t="shared" si="20"/>
        <v>0</v>
      </c>
      <c r="AF110" s="38"/>
      <c r="AG110" s="160"/>
      <c r="AH110" s="38"/>
      <c r="AI110" s="168">
        <f t="shared" si="23"/>
        <v>0</v>
      </c>
      <c r="AJ110" s="171">
        <f t="shared" si="21"/>
        <v>0</v>
      </c>
    </row>
    <row r="111" spans="1:36" x14ac:dyDescent="0.25">
      <c r="A111" s="231">
        <v>92</v>
      </c>
      <c r="B111" s="16" t="s">
        <v>106</v>
      </c>
      <c r="C111" s="25" t="s">
        <v>12</v>
      </c>
      <c r="D111" s="144"/>
      <c r="E111" s="144"/>
      <c r="F111" s="38"/>
      <c r="G111" s="38"/>
      <c r="H111" s="38"/>
      <c r="I111" s="38"/>
      <c r="J111" s="38"/>
      <c r="K111" s="38">
        <f t="shared" si="14"/>
        <v>0</v>
      </c>
      <c r="L111" s="38">
        <f t="shared" si="15"/>
        <v>0</v>
      </c>
      <c r="M111" s="352">
        <f t="shared" si="16"/>
        <v>0</v>
      </c>
      <c r="N111" s="38"/>
      <c r="O111" s="144"/>
      <c r="P111" s="38"/>
      <c r="Q111" s="38"/>
      <c r="R111" s="38"/>
      <c r="S111" s="38"/>
      <c r="T111" s="38"/>
      <c r="U111" s="38">
        <f t="shared" si="17"/>
        <v>0</v>
      </c>
      <c r="V111" s="38">
        <f t="shared" si="18"/>
        <v>0</v>
      </c>
      <c r="W111" s="38"/>
      <c r="X111" s="166">
        <f t="shared" si="19"/>
        <v>0</v>
      </c>
      <c r="Y111" s="38"/>
      <c r="Z111" s="38"/>
      <c r="AA111" s="206">
        <f t="shared" si="22"/>
        <v>0</v>
      </c>
      <c r="AB111" s="38"/>
      <c r="AC111" s="38"/>
      <c r="AD111" s="38"/>
      <c r="AE111" s="370">
        <f t="shared" si="20"/>
        <v>0</v>
      </c>
      <c r="AF111" s="38"/>
      <c r="AG111" s="160"/>
      <c r="AH111" s="38"/>
      <c r="AI111" s="168">
        <f t="shared" si="23"/>
        <v>0</v>
      </c>
      <c r="AJ111" s="171">
        <f t="shared" si="21"/>
        <v>0</v>
      </c>
    </row>
    <row r="112" spans="1:36" x14ac:dyDescent="0.25">
      <c r="A112" s="231">
        <v>93</v>
      </c>
      <c r="B112" s="24" t="s">
        <v>110</v>
      </c>
      <c r="C112" s="25" t="s">
        <v>12</v>
      </c>
      <c r="D112" s="144"/>
      <c r="E112" s="144"/>
      <c r="F112" s="38"/>
      <c r="G112" s="38"/>
      <c r="H112" s="38"/>
      <c r="I112" s="38"/>
      <c r="J112" s="38"/>
      <c r="K112" s="38">
        <f t="shared" si="14"/>
        <v>0</v>
      </c>
      <c r="L112" s="38">
        <f t="shared" si="15"/>
        <v>0</v>
      </c>
      <c r="M112" s="352">
        <f t="shared" si="16"/>
        <v>0</v>
      </c>
      <c r="N112" s="38"/>
      <c r="O112" s="144"/>
      <c r="P112" s="38"/>
      <c r="Q112" s="38"/>
      <c r="R112" s="38"/>
      <c r="S112" s="38"/>
      <c r="T112" s="38"/>
      <c r="U112" s="38">
        <f t="shared" si="17"/>
        <v>0</v>
      </c>
      <c r="V112" s="38">
        <f t="shared" si="18"/>
        <v>0</v>
      </c>
      <c r="W112" s="38"/>
      <c r="X112" s="166">
        <f t="shared" si="19"/>
        <v>0</v>
      </c>
      <c r="Y112" s="38"/>
      <c r="Z112" s="38"/>
      <c r="AA112" s="206">
        <f t="shared" si="22"/>
        <v>0</v>
      </c>
      <c r="AB112" s="38"/>
      <c r="AC112" s="38"/>
      <c r="AD112" s="38"/>
      <c r="AE112" s="370">
        <f t="shared" si="20"/>
        <v>0</v>
      </c>
      <c r="AF112" s="38"/>
      <c r="AG112" s="160"/>
      <c r="AH112" s="38"/>
      <c r="AI112" s="168">
        <f t="shared" si="23"/>
        <v>0</v>
      </c>
      <c r="AJ112" s="171">
        <f t="shared" si="21"/>
        <v>0</v>
      </c>
    </row>
    <row r="113" spans="1:36" x14ac:dyDescent="0.25">
      <c r="A113" s="231">
        <v>94</v>
      </c>
      <c r="B113" s="24" t="s">
        <v>79</v>
      </c>
      <c r="C113" s="25" t="s">
        <v>12</v>
      </c>
      <c r="D113" s="144"/>
      <c r="E113" s="144"/>
      <c r="F113" s="38"/>
      <c r="G113" s="38"/>
      <c r="H113" s="38"/>
      <c r="I113" s="38"/>
      <c r="J113" s="38"/>
      <c r="K113" s="38">
        <f t="shared" si="14"/>
        <v>0</v>
      </c>
      <c r="L113" s="38">
        <f t="shared" si="15"/>
        <v>0</v>
      </c>
      <c r="M113" s="352">
        <f t="shared" si="16"/>
        <v>0</v>
      </c>
      <c r="N113" s="38"/>
      <c r="O113" s="144"/>
      <c r="P113" s="38"/>
      <c r="Q113" s="38"/>
      <c r="R113" s="38"/>
      <c r="S113" s="38"/>
      <c r="T113" s="38"/>
      <c r="U113" s="38">
        <f t="shared" si="17"/>
        <v>0</v>
      </c>
      <c r="V113" s="38">
        <f t="shared" si="18"/>
        <v>0</v>
      </c>
      <c r="W113" s="38"/>
      <c r="X113" s="166">
        <f t="shared" si="19"/>
        <v>0</v>
      </c>
      <c r="Y113" s="38"/>
      <c r="Z113" s="38"/>
      <c r="AA113" s="206">
        <f t="shared" si="22"/>
        <v>0</v>
      </c>
      <c r="AB113" s="38"/>
      <c r="AC113" s="38"/>
      <c r="AD113" s="38"/>
      <c r="AE113" s="370">
        <f t="shared" si="20"/>
        <v>0</v>
      </c>
      <c r="AF113" s="38"/>
      <c r="AG113" s="160"/>
      <c r="AH113" s="38"/>
      <c r="AI113" s="168">
        <f t="shared" si="23"/>
        <v>0</v>
      </c>
      <c r="AJ113" s="171">
        <f t="shared" si="21"/>
        <v>0</v>
      </c>
    </row>
    <row r="114" spans="1:36" x14ac:dyDescent="0.25">
      <c r="A114" s="231"/>
      <c r="B114" s="269" t="s">
        <v>61</v>
      </c>
      <c r="C114" s="7"/>
      <c r="D114" s="144"/>
      <c r="E114" s="38"/>
      <c r="F114" s="38"/>
      <c r="G114" s="38"/>
      <c r="H114" s="38"/>
      <c r="I114" s="38"/>
      <c r="J114" s="38"/>
      <c r="K114" s="38">
        <f t="shared" si="14"/>
        <v>0</v>
      </c>
      <c r="L114" s="38">
        <f t="shared" si="15"/>
        <v>0</v>
      </c>
      <c r="M114" s="352">
        <f t="shared" si="16"/>
        <v>0</v>
      </c>
      <c r="N114" s="38"/>
      <c r="O114" s="38"/>
      <c r="P114" s="38"/>
      <c r="Q114" s="38"/>
      <c r="R114" s="38"/>
      <c r="S114" s="38"/>
      <c r="T114" s="38"/>
      <c r="U114" s="38">
        <f t="shared" si="17"/>
        <v>0</v>
      </c>
      <c r="V114" s="38">
        <f t="shared" si="18"/>
        <v>0</v>
      </c>
      <c r="W114" s="38"/>
      <c r="X114" s="166">
        <f t="shared" si="19"/>
        <v>0</v>
      </c>
      <c r="Y114" s="38"/>
      <c r="Z114" s="38"/>
      <c r="AA114" s="206">
        <f t="shared" si="22"/>
        <v>0</v>
      </c>
      <c r="AB114" s="38"/>
      <c r="AC114" s="38"/>
      <c r="AD114" s="38"/>
      <c r="AE114" s="370">
        <f t="shared" si="20"/>
        <v>0</v>
      </c>
      <c r="AF114" s="38"/>
      <c r="AG114" s="160"/>
      <c r="AH114" s="38"/>
      <c r="AI114" s="168">
        <f t="shared" si="23"/>
        <v>0</v>
      </c>
      <c r="AJ114" s="171">
        <f t="shared" si="21"/>
        <v>0</v>
      </c>
    </row>
    <row r="115" spans="1:36" x14ac:dyDescent="0.25">
      <c r="A115" s="231">
        <v>95</v>
      </c>
      <c r="B115" s="16" t="s">
        <v>1</v>
      </c>
      <c r="C115" s="17" t="s">
        <v>12</v>
      </c>
      <c r="D115" s="144"/>
      <c r="E115" s="38"/>
      <c r="F115" s="38"/>
      <c r="G115" s="38"/>
      <c r="H115" s="38"/>
      <c r="I115" s="38"/>
      <c r="J115" s="38"/>
      <c r="K115" s="38">
        <f t="shared" si="14"/>
        <v>0</v>
      </c>
      <c r="L115" s="38">
        <f t="shared" si="15"/>
        <v>0</v>
      </c>
      <c r="M115" s="352">
        <f t="shared" si="16"/>
        <v>0</v>
      </c>
      <c r="N115" s="38"/>
      <c r="O115" s="38"/>
      <c r="P115" s="38"/>
      <c r="Q115" s="38"/>
      <c r="R115" s="38"/>
      <c r="S115" s="38"/>
      <c r="T115" s="38"/>
      <c r="U115" s="38">
        <f t="shared" si="17"/>
        <v>0</v>
      </c>
      <c r="V115" s="38">
        <f t="shared" si="18"/>
        <v>0</v>
      </c>
      <c r="W115" s="38"/>
      <c r="X115" s="166">
        <f t="shared" si="19"/>
        <v>0</v>
      </c>
      <c r="Y115" s="38"/>
      <c r="Z115" s="38"/>
      <c r="AA115" s="206">
        <f t="shared" si="22"/>
        <v>0</v>
      </c>
      <c r="AB115" s="38"/>
      <c r="AC115" s="38"/>
      <c r="AD115" s="38"/>
      <c r="AE115" s="370">
        <f t="shared" si="20"/>
        <v>0</v>
      </c>
      <c r="AF115" s="38"/>
      <c r="AG115" s="160"/>
      <c r="AH115" s="38"/>
      <c r="AI115" s="168">
        <f t="shared" si="23"/>
        <v>0</v>
      </c>
      <c r="AJ115" s="171">
        <f t="shared" si="21"/>
        <v>0</v>
      </c>
    </row>
    <row r="116" spans="1:36" x14ac:dyDescent="0.25">
      <c r="A116" s="231">
        <v>96</v>
      </c>
      <c r="B116" s="19" t="s">
        <v>62</v>
      </c>
      <c r="C116" s="20" t="s">
        <v>12</v>
      </c>
      <c r="D116" s="144"/>
      <c r="E116" s="38"/>
      <c r="F116" s="38"/>
      <c r="G116" s="38"/>
      <c r="H116" s="38"/>
      <c r="I116" s="38"/>
      <c r="J116" s="38"/>
      <c r="K116" s="38">
        <f t="shared" si="14"/>
        <v>0</v>
      </c>
      <c r="L116" s="38">
        <f t="shared" si="15"/>
        <v>0</v>
      </c>
      <c r="M116" s="352">
        <f t="shared" si="16"/>
        <v>0</v>
      </c>
      <c r="N116" s="38"/>
      <c r="O116" s="38"/>
      <c r="P116" s="38"/>
      <c r="Q116" s="38"/>
      <c r="R116" s="38"/>
      <c r="S116" s="38"/>
      <c r="T116" s="38"/>
      <c r="U116" s="38">
        <f t="shared" si="17"/>
        <v>0</v>
      </c>
      <c r="V116" s="38">
        <f t="shared" si="18"/>
        <v>0</v>
      </c>
      <c r="W116" s="38"/>
      <c r="X116" s="166">
        <f t="shared" si="19"/>
        <v>0</v>
      </c>
      <c r="Y116" s="38"/>
      <c r="Z116" s="38"/>
      <c r="AA116" s="206">
        <f t="shared" si="22"/>
        <v>0</v>
      </c>
      <c r="AB116" s="38"/>
      <c r="AC116" s="38"/>
      <c r="AD116" s="38"/>
      <c r="AE116" s="370">
        <f t="shared" si="20"/>
        <v>0</v>
      </c>
      <c r="AF116" s="38"/>
      <c r="AG116" s="160"/>
      <c r="AH116" s="38"/>
      <c r="AI116" s="168">
        <f t="shared" si="23"/>
        <v>0</v>
      </c>
      <c r="AJ116" s="171">
        <f t="shared" si="21"/>
        <v>0</v>
      </c>
    </row>
    <row r="117" spans="1:36" x14ac:dyDescent="0.25">
      <c r="A117" s="231">
        <v>97</v>
      </c>
      <c r="B117" s="19" t="s">
        <v>90</v>
      </c>
      <c r="C117" s="20" t="s">
        <v>12</v>
      </c>
      <c r="D117" s="144"/>
      <c r="E117" s="38"/>
      <c r="F117" s="38"/>
      <c r="G117" s="38"/>
      <c r="H117" s="38"/>
      <c r="I117" s="38"/>
      <c r="J117" s="38"/>
      <c r="K117" s="38">
        <f t="shared" si="14"/>
        <v>0</v>
      </c>
      <c r="L117" s="38">
        <f t="shared" si="15"/>
        <v>0</v>
      </c>
      <c r="M117" s="352">
        <f t="shared" si="16"/>
        <v>0</v>
      </c>
      <c r="N117" s="38"/>
      <c r="O117" s="38"/>
      <c r="P117" s="38"/>
      <c r="Q117" s="38"/>
      <c r="R117" s="38"/>
      <c r="S117" s="38"/>
      <c r="T117" s="38"/>
      <c r="U117" s="38">
        <f t="shared" si="17"/>
        <v>0</v>
      </c>
      <c r="V117" s="38">
        <f t="shared" si="18"/>
        <v>0</v>
      </c>
      <c r="W117" s="38"/>
      <c r="X117" s="166">
        <f t="shared" si="19"/>
        <v>0</v>
      </c>
      <c r="Y117" s="38"/>
      <c r="Z117" s="38"/>
      <c r="AA117" s="206">
        <f t="shared" si="22"/>
        <v>0</v>
      </c>
      <c r="AB117" s="38"/>
      <c r="AC117" s="38"/>
      <c r="AD117" s="38"/>
      <c r="AE117" s="370">
        <f t="shared" si="20"/>
        <v>0</v>
      </c>
      <c r="AF117" s="38"/>
      <c r="AG117" s="160"/>
      <c r="AH117" s="38"/>
      <c r="AI117" s="168">
        <f t="shared" si="23"/>
        <v>0</v>
      </c>
      <c r="AJ117" s="171">
        <f t="shared" si="21"/>
        <v>0</v>
      </c>
    </row>
    <row r="118" spans="1:36" x14ac:dyDescent="0.25">
      <c r="A118" s="231">
        <v>98</v>
      </c>
      <c r="B118" s="19" t="s">
        <v>63</v>
      </c>
      <c r="C118" s="20" t="s">
        <v>12</v>
      </c>
      <c r="D118" s="144"/>
      <c r="E118" s="38"/>
      <c r="F118" s="38"/>
      <c r="G118" s="38"/>
      <c r="H118" s="38"/>
      <c r="I118" s="38"/>
      <c r="J118" s="38"/>
      <c r="K118" s="38">
        <f t="shared" si="14"/>
        <v>0</v>
      </c>
      <c r="L118" s="38">
        <f t="shared" si="15"/>
        <v>0</v>
      </c>
      <c r="M118" s="352">
        <f t="shared" si="16"/>
        <v>0</v>
      </c>
      <c r="N118" s="38"/>
      <c r="O118" s="38"/>
      <c r="P118" s="38"/>
      <c r="Q118" s="38"/>
      <c r="R118" s="38"/>
      <c r="S118" s="38"/>
      <c r="T118" s="38"/>
      <c r="U118" s="38">
        <f t="shared" si="17"/>
        <v>0</v>
      </c>
      <c r="V118" s="38">
        <f t="shared" si="18"/>
        <v>0</v>
      </c>
      <c r="W118" s="38"/>
      <c r="X118" s="166">
        <f t="shared" si="19"/>
        <v>0</v>
      </c>
      <c r="Y118" s="38"/>
      <c r="Z118" s="38"/>
      <c r="AA118" s="206">
        <f t="shared" si="22"/>
        <v>0</v>
      </c>
      <c r="AB118" s="38"/>
      <c r="AC118" s="38"/>
      <c r="AD118" s="38"/>
      <c r="AE118" s="370">
        <f t="shared" si="20"/>
        <v>0</v>
      </c>
      <c r="AF118" s="38"/>
      <c r="AG118" s="160"/>
      <c r="AH118" s="38"/>
      <c r="AI118" s="168">
        <f t="shared" si="23"/>
        <v>0</v>
      </c>
      <c r="AJ118" s="171">
        <f t="shared" si="21"/>
        <v>0</v>
      </c>
    </row>
    <row r="119" spans="1:36" x14ac:dyDescent="0.25">
      <c r="A119" s="231">
        <v>99</v>
      </c>
      <c r="B119" s="16" t="s">
        <v>64</v>
      </c>
      <c r="C119" s="17" t="s">
        <v>12</v>
      </c>
      <c r="D119" s="144"/>
      <c r="E119" s="38"/>
      <c r="F119" s="38"/>
      <c r="G119" s="38"/>
      <c r="H119" s="38"/>
      <c r="I119" s="38"/>
      <c r="J119" s="38"/>
      <c r="K119" s="38">
        <f t="shared" si="14"/>
        <v>0</v>
      </c>
      <c r="L119" s="38">
        <f t="shared" si="15"/>
        <v>0</v>
      </c>
      <c r="M119" s="352">
        <f t="shared" si="16"/>
        <v>0</v>
      </c>
      <c r="N119" s="38"/>
      <c r="O119" s="38"/>
      <c r="P119" s="38"/>
      <c r="Q119" s="38"/>
      <c r="R119" s="38"/>
      <c r="S119" s="38"/>
      <c r="T119" s="38"/>
      <c r="U119" s="38">
        <f t="shared" si="17"/>
        <v>0</v>
      </c>
      <c r="V119" s="38">
        <f t="shared" si="18"/>
        <v>0</v>
      </c>
      <c r="W119" s="38"/>
      <c r="X119" s="166">
        <f t="shared" si="19"/>
        <v>0</v>
      </c>
      <c r="Y119" s="38"/>
      <c r="Z119" s="38"/>
      <c r="AA119" s="206">
        <f t="shared" si="22"/>
        <v>0</v>
      </c>
      <c r="AB119" s="38"/>
      <c r="AC119" s="38"/>
      <c r="AD119" s="38"/>
      <c r="AE119" s="370">
        <f t="shared" si="20"/>
        <v>0</v>
      </c>
      <c r="AF119" s="38"/>
      <c r="AG119" s="197"/>
      <c r="AH119" s="38"/>
      <c r="AI119" s="168">
        <f t="shared" si="23"/>
        <v>0</v>
      </c>
      <c r="AJ119" s="171">
        <f t="shared" si="21"/>
        <v>0</v>
      </c>
    </row>
    <row r="120" spans="1:36" x14ac:dyDescent="0.25">
      <c r="A120" s="231">
        <v>100</v>
      </c>
      <c r="B120" s="16" t="s">
        <v>65</v>
      </c>
      <c r="C120" s="17" t="s">
        <v>12</v>
      </c>
      <c r="D120" s="436">
        <v>0.1</v>
      </c>
      <c r="E120" s="38"/>
      <c r="F120" s="38"/>
      <c r="G120" s="38"/>
      <c r="H120" s="38"/>
      <c r="I120" s="38"/>
      <c r="J120" s="38"/>
      <c r="K120" s="38">
        <f t="shared" si="14"/>
        <v>0</v>
      </c>
      <c r="L120" s="38">
        <f t="shared" si="15"/>
        <v>0.1</v>
      </c>
      <c r="M120" s="352">
        <f t="shared" si="16"/>
        <v>0.1</v>
      </c>
      <c r="N120" s="435">
        <v>0.1</v>
      </c>
      <c r="O120" s="38"/>
      <c r="P120" s="38"/>
      <c r="Q120" s="38"/>
      <c r="R120" s="38"/>
      <c r="S120" s="38"/>
      <c r="T120" s="38"/>
      <c r="U120" s="38">
        <f t="shared" si="17"/>
        <v>0</v>
      </c>
      <c r="V120" s="38">
        <f t="shared" si="18"/>
        <v>0.1</v>
      </c>
      <c r="W120" s="38"/>
      <c r="X120" s="166">
        <f t="shared" si="19"/>
        <v>0.1</v>
      </c>
      <c r="Y120" s="38"/>
      <c r="Z120" s="38"/>
      <c r="AA120" s="206">
        <f t="shared" si="22"/>
        <v>0</v>
      </c>
      <c r="AB120" s="38"/>
      <c r="AC120" s="38">
        <v>4.5400000000000003E-2</v>
      </c>
      <c r="AD120" s="38"/>
      <c r="AE120" s="370">
        <f t="shared" si="20"/>
        <v>0</v>
      </c>
      <c r="AF120" s="38"/>
      <c r="AG120" s="160"/>
      <c r="AH120" s="38"/>
      <c r="AI120" s="168">
        <f t="shared" si="23"/>
        <v>0</v>
      </c>
      <c r="AJ120" s="171">
        <f t="shared" si="21"/>
        <v>0.2</v>
      </c>
    </row>
    <row r="121" spans="1:36" x14ac:dyDescent="0.25">
      <c r="A121" s="231"/>
      <c r="B121" s="269" t="s">
        <v>120</v>
      </c>
      <c r="C121" s="7"/>
      <c r="D121" s="144"/>
      <c r="E121" s="38"/>
      <c r="F121" s="38"/>
      <c r="G121" s="38"/>
      <c r="H121" s="38"/>
      <c r="I121" s="38"/>
      <c r="J121" s="38"/>
      <c r="K121" s="38">
        <f t="shared" si="14"/>
        <v>0</v>
      </c>
      <c r="L121" s="38">
        <f t="shared" si="15"/>
        <v>0</v>
      </c>
      <c r="M121" s="352">
        <f t="shared" si="16"/>
        <v>0</v>
      </c>
      <c r="N121" s="38"/>
      <c r="O121" s="38"/>
      <c r="P121" s="38"/>
      <c r="Q121" s="38"/>
      <c r="R121" s="38"/>
      <c r="S121" s="38"/>
      <c r="T121" s="38"/>
      <c r="U121" s="38">
        <f t="shared" si="17"/>
        <v>0</v>
      </c>
      <c r="V121" s="38">
        <f t="shared" si="18"/>
        <v>0</v>
      </c>
      <c r="W121" s="38"/>
      <c r="X121" s="166">
        <f t="shared" si="19"/>
        <v>0</v>
      </c>
      <c r="Y121" s="38"/>
      <c r="Z121" s="38"/>
      <c r="AA121" s="206">
        <f t="shared" si="22"/>
        <v>0</v>
      </c>
      <c r="AB121" s="38"/>
      <c r="AC121" s="38"/>
      <c r="AD121" s="38"/>
      <c r="AE121" s="370">
        <f t="shared" si="20"/>
        <v>0</v>
      </c>
      <c r="AF121" s="38"/>
      <c r="AG121" s="160"/>
      <c r="AH121" s="38"/>
      <c r="AI121" s="168">
        <f t="shared" si="23"/>
        <v>0</v>
      </c>
      <c r="AJ121" s="171">
        <f t="shared" si="21"/>
        <v>0</v>
      </c>
    </row>
    <row r="122" spans="1:36" x14ac:dyDescent="0.25">
      <c r="A122" s="231">
        <v>101</v>
      </c>
      <c r="B122" s="16" t="s">
        <v>72</v>
      </c>
      <c r="C122" s="25" t="s">
        <v>12</v>
      </c>
      <c r="D122" s="144"/>
      <c r="E122" s="38"/>
      <c r="F122" s="38"/>
      <c r="G122" s="38"/>
      <c r="H122" s="38"/>
      <c r="I122" s="38"/>
      <c r="J122" s="38"/>
      <c r="K122" s="38">
        <f t="shared" si="14"/>
        <v>0</v>
      </c>
      <c r="L122" s="38">
        <f t="shared" si="15"/>
        <v>0</v>
      </c>
      <c r="M122" s="352">
        <f t="shared" si="16"/>
        <v>0</v>
      </c>
      <c r="N122" s="38"/>
      <c r="O122" s="38"/>
      <c r="P122" s="38"/>
      <c r="Q122" s="38"/>
      <c r="R122" s="38"/>
      <c r="S122" s="38"/>
      <c r="T122" s="38"/>
      <c r="U122" s="38">
        <f t="shared" si="17"/>
        <v>0</v>
      </c>
      <c r="V122" s="38">
        <f t="shared" si="18"/>
        <v>0</v>
      </c>
      <c r="W122" s="38"/>
      <c r="X122" s="166">
        <f t="shared" si="19"/>
        <v>0</v>
      </c>
      <c r="Y122" s="38"/>
      <c r="Z122" s="38"/>
      <c r="AA122" s="206">
        <f t="shared" si="22"/>
        <v>0</v>
      </c>
      <c r="AB122" s="38"/>
      <c r="AC122" s="38"/>
      <c r="AD122" s="38"/>
      <c r="AE122" s="370">
        <f t="shared" si="20"/>
        <v>0</v>
      </c>
      <c r="AF122" s="38"/>
      <c r="AG122" s="160"/>
      <c r="AH122" s="38"/>
      <c r="AI122" s="168">
        <f t="shared" si="23"/>
        <v>0</v>
      </c>
      <c r="AJ122" s="171">
        <f t="shared" si="21"/>
        <v>0</v>
      </c>
    </row>
    <row r="123" spans="1:36" x14ac:dyDescent="0.25">
      <c r="A123" s="231">
        <v>102</v>
      </c>
      <c r="B123" s="16" t="s">
        <v>73</v>
      </c>
      <c r="C123" s="25" t="s">
        <v>12</v>
      </c>
      <c r="D123" s="144"/>
      <c r="E123" s="38"/>
      <c r="F123" s="38"/>
      <c r="G123" s="38"/>
      <c r="H123" s="38"/>
      <c r="I123" s="38"/>
      <c r="J123" s="38"/>
      <c r="K123" s="38">
        <f t="shared" si="14"/>
        <v>0</v>
      </c>
      <c r="L123" s="38">
        <f t="shared" si="15"/>
        <v>0</v>
      </c>
      <c r="M123" s="352">
        <f t="shared" si="16"/>
        <v>0</v>
      </c>
      <c r="N123" s="38"/>
      <c r="O123" s="38"/>
      <c r="P123" s="38"/>
      <c r="Q123" s="38"/>
      <c r="R123" s="38"/>
      <c r="S123" s="38"/>
      <c r="T123" s="38"/>
      <c r="U123" s="38">
        <f t="shared" si="17"/>
        <v>0</v>
      </c>
      <c r="V123" s="38">
        <f t="shared" si="18"/>
        <v>0</v>
      </c>
      <c r="W123" s="38"/>
      <c r="X123" s="166">
        <f t="shared" si="19"/>
        <v>0</v>
      </c>
      <c r="Y123" s="38"/>
      <c r="Z123" s="38"/>
      <c r="AA123" s="206">
        <f t="shared" si="22"/>
        <v>0</v>
      </c>
      <c r="AB123" s="38"/>
      <c r="AC123" s="38"/>
      <c r="AD123" s="38"/>
      <c r="AE123" s="370">
        <f t="shared" si="20"/>
        <v>0</v>
      </c>
      <c r="AF123" s="168">
        <v>0.1</v>
      </c>
      <c r="AG123" s="160"/>
      <c r="AH123" s="38"/>
      <c r="AI123" s="168">
        <f t="shared" si="23"/>
        <v>0.1</v>
      </c>
      <c r="AJ123" s="171">
        <f t="shared" si="21"/>
        <v>0.1</v>
      </c>
    </row>
    <row r="124" spans="1:36" x14ac:dyDescent="0.25">
      <c r="A124" s="231">
        <v>103</v>
      </c>
      <c r="B124" s="16" t="s">
        <v>74</v>
      </c>
      <c r="C124" s="25" t="s">
        <v>12</v>
      </c>
      <c r="D124" s="144"/>
      <c r="E124" s="38"/>
      <c r="F124" s="38"/>
      <c r="G124" s="38">
        <v>2.1600000000000001E-2</v>
      </c>
      <c r="H124" s="38"/>
      <c r="I124" s="38"/>
      <c r="J124" s="38"/>
      <c r="K124" s="38">
        <f t="shared" si="14"/>
        <v>0</v>
      </c>
      <c r="L124" s="38">
        <f t="shared" si="15"/>
        <v>2.1600000000000001E-2</v>
      </c>
      <c r="M124" s="352">
        <f t="shared" si="16"/>
        <v>2.1600000000000001E-2</v>
      </c>
      <c r="N124" s="38"/>
      <c r="O124" s="38"/>
      <c r="P124" s="38">
        <v>2.1600000000000001E-2</v>
      </c>
      <c r="Q124" s="38"/>
      <c r="R124" s="38"/>
      <c r="S124" s="38"/>
      <c r="T124" s="38"/>
      <c r="U124" s="38">
        <f t="shared" si="17"/>
        <v>0</v>
      </c>
      <c r="V124" s="38">
        <f t="shared" si="18"/>
        <v>2.1600000000000001E-2</v>
      </c>
      <c r="W124" s="38"/>
      <c r="X124" s="166">
        <f t="shared" si="19"/>
        <v>2.1600000000000001E-2</v>
      </c>
      <c r="Y124" s="38"/>
      <c r="Z124" s="38"/>
      <c r="AA124" s="206">
        <f t="shared" si="22"/>
        <v>0</v>
      </c>
      <c r="AB124" s="38"/>
      <c r="AC124" s="38"/>
      <c r="AD124" s="38"/>
      <c r="AE124" s="370">
        <f t="shared" si="20"/>
        <v>0</v>
      </c>
      <c r="AF124" s="168">
        <v>8.3999999999999995E-3</v>
      </c>
      <c r="AG124" s="160"/>
      <c r="AH124" s="38"/>
      <c r="AI124" s="168">
        <f t="shared" si="23"/>
        <v>8.3999999999999995E-3</v>
      </c>
      <c r="AJ124" s="171">
        <f t="shared" si="21"/>
        <v>5.16E-2</v>
      </c>
    </row>
    <row r="125" spans="1:36" x14ac:dyDescent="0.25">
      <c r="A125" s="231">
        <v>104</v>
      </c>
      <c r="B125" s="16" t="s">
        <v>75</v>
      </c>
      <c r="C125" s="25" t="s">
        <v>12</v>
      </c>
      <c r="D125" s="144"/>
      <c r="E125" s="38"/>
      <c r="F125" s="38"/>
      <c r="G125" s="38"/>
      <c r="H125" s="38"/>
      <c r="I125" s="38"/>
      <c r="J125" s="38"/>
      <c r="K125" s="38">
        <f t="shared" si="14"/>
        <v>0</v>
      </c>
      <c r="L125" s="38">
        <f t="shared" si="15"/>
        <v>0</v>
      </c>
      <c r="M125" s="352">
        <f t="shared" si="16"/>
        <v>0</v>
      </c>
      <c r="N125" s="38"/>
      <c r="O125" s="38"/>
      <c r="P125" s="38"/>
      <c r="Q125" s="38"/>
      <c r="R125" s="38"/>
      <c r="S125" s="38"/>
      <c r="T125" s="38"/>
      <c r="U125" s="38">
        <f t="shared" si="17"/>
        <v>0</v>
      </c>
      <c r="V125" s="38">
        <f t="shared" si="18"/>
        <v>0</v>
      </c>
      <c r="W125" s="38"/>
      <c r="X125" s="166">
        <f t="shared" si="19"/>
        <v>0</v>
      </c>
      <c r="Y125" s="38"/>
      <c r="Z125" s="38"/>
      <c r="AA125" s="206">
        <f t="shared" si="22"/>
        <v>0</v>
      </c>
      <c r="AB125" s="38"/>
      <c r="AC125" s="38"/>
      <c r="AD125" s="38"/>
      <c r="AE125" s="370">
        <f t="shared" si="20"/>
        <v>0</v>
      </c>
      <c r="AF125" s="168">
        <v>1.2500000000000001E-2</v>
      </c>
      <c r="AG125" s="160"/>
      <c r="AH125" s="38"/>
      <c r="AI125" s="168">
        <f t="shared" si="23"/>
        <v>1.2500000000000001E-2</v>
      </c>
      <c r="AJ125" s="171">
        <f t="shared" si="21"/>
        <v>1.2500000000000001E-2</v>
      </c>
    </row>
    <row r="126" spans="1:36" x14ac:dyDescent="0.25">
      <c r="A126" s="231">
        <v>105</v>
      </c>
      <c r="B126" s="16" t="s">
        <v>77</v>
      </c>
      <c r="C126" s="25" t="s">
        <v>12</v>
      </c>
      <c r="D126" s="144"/>
      <c r="E126" s="38"/>
      <c r="F126" s="38"/>
      <c r="G126" s="38"/>
      <c r="H126" s="38"/>
      <c r="I126" s="38"/>
      <c r="J126" s="38"/>
      <c r="K126" s="38">
        <f t="shared" si="14"/>
        <v>0</v>
      </c>
      <c r="L126" s="38">
        <f t="shared" si="15"/>
        <v>0</v>
      </c>
      <c r="M126" s="352">
        <f t="shared" si="16"/>
        <v>0</v>
      </c>
      <c r="N126" s="38"/>
      <c r="O126" s="38"/>
      <c r="P126" s="38"/>
      <c r="Q126" s="38"/>
      <c r="R126" s="38"/>
      <c r="S126" s="38"/>
      <c r="T126" s="38"/>
      <c r="U126" s="38">
        <f t="shared" si="17"/>
        <v>0</v>
      </c>
      <c r="V126" s="38">
        <f t="shared" si="18"/>
        <v>0</v>
      </c>
      <c r="W126" s="38"/>
      <c r="X126" s="166">
        <f t="shared" si="19"/>
        <v>0</v>
      </c>
      <c r="Y126" s="38"/>
      <c r="Z126" s="38"/>
      <c r="AA126" s="206">
        <f t="shared" si="22"/>
        <v>0</v>
      </c>
      <c r="AB126" s="38"/>
      <c r="AC126" s="38"/>
      <c r="AD126" s="38"/>
      <c r="AE126" s="370">
        <f t="shared" si="20"/>
        <v>0</v>
      </c>
      <c r="AF126" s="168"/>
      <c r="AG126" s="160"/>
      <c r="AH126" s="38"/>
      <c r="AI126" s="168">
        <f t="shared" si="23"/>
        <v>0</v>
      </c>
      <c r="AJ126" s="171">
        <f t="shared" si="21"/>
        <v>0</v>
      </c>
    </row>
    <row r="127" spans="1:36" x14ac:dyDescent="0.25">
      <c r="A127" s="231">
        <v>106</v>
      </c>
      <c r="B127" s="16" t="s">
        <v>76</v>
      </c>
      <c r="C127" s="25" t="s">
        <v>12</v>
      </c>
      <c r="D127" s="144"/>
      <c r="E127" s="38"/>
      <c r="F127" s="38"/>
      <c r="G127" s="38"/>
      <c r="H127" s="38"/>
      <c r="I127" s="38"/>
      <c r="J127" s="38"/>
      <c r="K127" s="38">
        <f t="shared" si="14"/>
        <v>0</v>
      </c>
      <c r="L127" s="38">
        <f t="shared" si="15"/>
        <v>0</v>
      </c>
      <c r="M127" s="352">
        <f t="shared" si="16"/>
        <v>0</v>
      </c>
      <c r="N127" s="38"/>
      <c r="O127" s="38"/>
      <c r="P127" s="38"/>
      <c r="Q127" s="38"/>
      <c r="R127" s="38"/>
      <c r="S127" s="38"/>
      <c r="T127" s="38"/>
      <c r="U127" s="38">
        <f t="shared" si="17"/>
        <v>0</v>
      </c>
      <c r="V127" s="38">
        <f t="shared" si="18"/>
        <v>0</v>
      </c>
      <c r="W127" s="38"/>
      <c r="X127" s="166">
        <f t="shared" si="19"/>
        <v>0</v>
      </c>
      <c r="Y127" s="38"/>
      <c r="Z127" s="38"/>
      <c r="AA127" s="206">
        <f t="shared" si="22"/>
        <v>0</v>
      </c>
      <c r="AB127" s="38"/>
      <c r="AC127" s="38"/>
      <c r="AD127" s="38"/>
      <c r="AE127" s="370">
        <f t="shared" si="20"/>
        <v>0</v>
      </c>
      <c r="AF127" s="38"/>
      <c r="AG127" s="160"/>
      <c r="AH127" s="38"/>
      <c r="AI127" s="168">
        <f t="shared" si="23"/>
        <v>0</v>
      </c>
      <c r="AJ127" s="171">
        <f t="shared" si="21"/>
        <v>0</v>
      </c>
    </row>
    <row r="128" spans="1:36" x14ac:dyDescent="0.25">
      <c r="A128" s="231">
        <v>107</v>
      </c>
      <c r="B128" s="24" t="s">
        <v>78</v>
      </c>
      <c r="C128" s="25" t="s">
        <v>12</v>
      </c>
      <c r="D128" s="144"/>
      <c r="E128" s="38"/>
      <c r="F128" s="38"/>
      <c r="G128" s="38"/>
      <c r="H128" s="38"/>
      <c r="I128" s="38"/>
      <c r="J128" s="38"/>
      <c r="K128" s="38">
        <f t="shared" si="14"/>
        <v>0</v>
      </c>
      <c r="L128" s="38">
        <f t="shared" si="15"/>
        <v>0</v>
      </c>
      <c r="M128" s="352">
        <f t="shared" si="16"/>
        <v>0</v>
      </c>
      <c r="N128" s="38"/>
      <c r="O128" s="38"/>
      <c r="P128" s="38"/>
      <c r="Q128" s="38"/>
      <c r="R128" s="38"/>
      <c r="S128" s="38"/>
      <c r="T128" s="38"/>
      <c r="U128" s="38">
        <f t="shared" si="17"/>
        <v>0</v>
      </c>
      <c r="V128" s="38">
        <f t="shared" si="18"/>
        <v>0</v>
      </c>
      <c r="W128" s="38"/>
      <c r="X128" s="166">
        <f t="shared" si="19"/>
        <v>0</v>
      </c>
      <c r="Y128" s="38"/>
      <c r="Z128" s="38"/>
      <c r="AA128" s="206">
        <f t="shared" si="22"/>
        <v>0</v>
      </c>
      <c r="AB128" s="38"/>
      <c r="AC128" s="38"/>
      <c r="AD128" s="38"/>
      <c r="AE128" s="370">
        <f t="shared" si="20"/>
        <v>0</v>
      </c>
      <c r="AF128" s="38"/>
      <c r="AG128" s="160"/>
      <c r="AH128" s="38"/>
      <c r="AI128" s="168">
        <f t="shared" si="23"/>
        <v>0</v>
      </c>
      <c r="AJ128" s="171">
        <f t="shared" si="21"/>
        <v>0</v>
      </c>
    </row>
    <row r="129" spans="1:36" x14ac:dyDescent="0.25">
      <c r="A129" s="231">
        <v>108</v>
      </c>
      <c r="B129" s="24" t="s">
        <v>107</v>
      </c>
      <c r="C129" s="25" t="s">
        <v>12</v>
      </c>
      <c r="D129" s="144"/>
      <c r="E129" s="38"/>
      <c r="F129" s="38"/>
      <c r="G129" s="38"/>
      <c r="H129" s="38"/>
      <c r="I129" s="38"/>
      <c r="J129" s="38"/>
      <c r="K129" s="38">
        <f t="shared" si="14"/>
        <v>0</v>
      </c>
      <c r="L129" s="38">
        <f t="shared" si="15"/>
        <v>0</v>
      </c>
      <c r="M129" s="352">
        <f t="shared" si="16"/>
        <v>0</v>
      </c>
      <c r="N129" s="38"/>
      <c r="O129" s="38"/>
      <c r="P129" s="38"/>
      <c r="Q129" s="38"/>
      <c r="R129" s="38"/>
      <c r="S129" s="38"/>
      <c r="T129" s="38"/>
      <c r="U129" s="38">
        <f t="shared" si="17"/>
        <v>0</v>
      </c>
      <c r="V129" s="38">
        <f t="shared" si="18"/>
        <v>0</v>
      </c>
      <c r="W129" s="38"/>
      <c r="X129" s="166">
        <f t="shared" si="19"/>
        <v>0</v>
      </c>
      <c r="Y129" s="38"/>
      <c r="Z129" s="38"/>
      <c r="AA129" s="206">
        <f t="shared" si="22"/>
        <v>0</v>
      </c>
      <c r="AB129" s="38"/>
      <c r="AC129" s="38"/>
      <c r="AD129" s="38"/>
      <c r="AE129" s="370">
        <f t="shared" si="20"/>
        <v>0</v>
      </c>
      <c r="AF129" s="38"/>
      <c r="AG129" s="160"/>
      <c r="AH129" s="38"/>
      <c r="AI129" s="168">
        <f t="shared" si="23"/>
        <v>0</v>
      </c>
      <c r="AJ129" s="171">
        <f t="shared" si="21"/>
        <v>0</v>
      </c>
    </row>
    <row r="130" spans="1:36" x14ac:dyDescent="0.25">
      <c r="A130" s="231">
        <v>109</v>
      </c>
      <c r="B130" s="24" t="s">
        <v>210</v>
      </c>
      <c r="C130" s="25" t="s">
        <v>12</v>
      </c>
      <c r="D130" s="144"/>
      <c r="E130" s="38"/>
      <c r="F130" s="38"/>
      <c r="G130" s="38"/>
      <c r="H130" s="38"/>
      <c r="I130" s="38"/>
      <c r="J130" s="38"/>
      <c r="K130" s="38">
        <f t="shared" si="14"/>
        <v>0</v>
      </c>
      <c r="L130" s="38">
        <f t="shared" si="15"/>
        <v>0</v>
      </c>
      <c r="M130" s="352">
        <f t="shared" si="16"/>
        <v>0</v>
      </c>
      <c r="N130" s="38"/>
      <c r="O130" s="38"/>
      <c r="P130" s="38"/>
      <c r="Q130" s="38"/>
      <c r="R130" s="38"/>
      <c r="S130" s="38"/>
      <c r="T130" s="38"/>
      <c r="U130" s="38">
        <f t="shared" si="17"/>
        <v>0</v>
      </c>
      <c r="V130" s="38">
        <f t="shared" si="18"/>
        <v>0</v>
      </c>
      <c r="W130" s="38"/>
      <c r="X130" s="166">
        <f t="shared" si="19"/>
        <v>0</v>
      </c>
      <c r="Y130" s="38"/>
      <c r="Z130" s="38"/>
      <c r="AA130" s="206">
        <f t="shared" si="22"/>
        <v>0</v>
      </c>
      <c r="AB130" s="38"/>
      <c r="AC130" s="38"/>
      <c r="AD130" s="38"/>
      <c r="AE130" s="370">
        <f t="shared" si="20"/>
        <v>0</v>
      </c>
      <c r="AF130" s="38"/>
      <c r="AG130" s="160"/>
      <c r="AH130" s="38"/>
      <c r="AI130" s="168">
        <f t="shared" si="23"/>
        <v>0</v>
      </c>
      <c r="AJ130" s="171">
        <f t="shared" si="21"/>
        <v>0</v>
      </c>
    </row>
    <row r="131" spans="1:36" x14ac:dyDescent="0.25">
      <c r="A131" s="319"/>
      <c r="B131" s="319" t="s">
        <v>236</v>
      </c>
      <c r="C131" s="56"/>
      <c r="D131" s="149"/>
      <c r="E131" s="149"/>
      <c r="F131" s="149"/>
      <c r="G131" s="149"/>
      <c r="H131" s="149"/>
      <c r="I131" s="149"/>
      <c r="J131" s="149"/>
      <c r="K131" s="38">
        <f t="shared" si="14"/>
        <v>0</v>
      </c>
      <c r="L131" s="38">
        <f t="shared" si="15"/>
        <v>0</v>
      </c>
      <c r="M131" s="352">
        <f t="shared" si="16"/>
        <v>0</v>
      </c>
      <c r="N131" s="149"/>
      <c r="O131" s="149"/>
      <c r="P131" s="149"/>
      <c r="Q131" s="149"/>
      <c r="R131" s="149"/>
      <c r="S131" s="149"/>
      <c r="T131" s="149"/>
      <c r="U131" s="38">
        <f t="shared" si="17"/>
        <v>0</v>
      </c>
      <c r="V131" s="38">
        <f t="shared" si="18"/>
        <v>0</v>
      </c>
      <c r="W131" s="38"/>
      <c r="X131" s="166">
        <f t="shared" si="19"/>
        <v>0</v>
      </c>
      <c r="Y131" s="149"/>
      <c r="Z131" s="149"/>
      <c r="AA131" s="206">
        <f t="shared" si="22"/>
        <v>0</v>
      </c>
      <c r="AB131" s="149"/>
      <c r="AC131" s="149"/>
      <c r="AD131" s="149"/>
      <c r="AE131" s="370">
        <f t="shared" si="20"/>
        <v>0</v>
      </c>
      <c r="AF131" s="38"/>
      <c r="AG131" s="191"/>
      <c r="AH131" s="149"/>
      <c r="AI131" s="168">
        <f t="shared" si="23"/>
        <v>0</v>
      </c>
      <c r="AJ131" s="171">
        <f t="shared" si="21"/>
        <v>0</v>
      </c>
    </row>
    <row r="132" spans="1:36" x14ac:dyDescent="0.25">
      <c r="A132" s="244">
        <v>110</v>
      </c>
      <c r="B132" s="50" t="s">
        <v>95</v>
      </c>
      <c r="C132" s="57" t="s">
        <v>12</v>
      </c>
      <c r="D132" s="38"/>
      <c r="E132" s="38"/>
      <c r="F132" s="38"/>
      <c r="G132" s="38"/>
      <c r="H132" s="38"/>
      <c r="I132" s="38"/>
      <c r="J132" s="151"/>
      <c r="K132" s="38">
        <f t="shared" si="14"/>
        <v>0</v>
      </c>
      <c r="L132" s="38">
        <f t="shared" si="15"/>
        <v>0</v>
      </c>
      <c r="M132" s="352">
        <f t="shared" si="16"/>
        <v>0</v>
      </c>
      <c r="N132" s="38"/>
      <c r="O132" s="38"/>
      <c r="P132" s="38"/>
      <c r="Q132" s="38"/>
      <c r="R132" s="38"/>
      <c r="S132" s="151"/>
      <c r="T132" s="151"/>
      <c r="U132" s="38">
        <f t="shared" si="17"/>
        <v>0</v>
      </c>
      <c r="V132" s="38">
        <f t="shared" si="18"/>
        <v>0</v>
      </c>
      <c r="W132" s="38"/>
      <c r="X132" s="166">
        <f t="shared" si="19"/>
        <v>0</v>
      </c>
      <c r="Y132" s="148"/>
      <c r="Z132" s="38"/>
      <c r="AA132" s="206">
        <f t="shared" si="22"/>
        <v>0</v>
      </c>
      <c r="AB132" s="148"/>
      <c r="AC132" s="38"/>
      <c r="AD132" s="148"/>
      <c r="AE132" s="370">
        <f t="shared" si="20"/>
        <v>0</v>
      </c>
      <c r="AF132" s="38"/>
      <c r="AG132" s="160"/>
      <c r="AH132" s="148"/>
      <c r="AI132" s="168">
        <f t="shared" si="23"/>
        <v>0</v>
      </c>
      <c r="AJ132" s="171">
        <f t="shared" si="21"/>
        <v>0</v>
      </c>
    </row>
    <row r="133" spans="1:36" x14ac:dyDescent="0.25">
      <c r="A133" s="244">
        <v>111</v>
      </c>
      <c r="B133" s="50" t="s">
        <v>96</v>
      </c>
      <c r="C133" s="57" t="s">
        <v>12</v>
      </c>
      <c r="D133" s="38"/>
      <c r="E133" s="38"/>
      <c r="F133" s="38"/>
      <c r="G133" s="38"/>
      <c r="H133" s="38"/>
      <c r="I133" s="38"/>
      <c r="J133" s="151"/>
      <c r="K133" s="38">
        <f t="shared" si="14"/>
        <v>0</v>
      </c>
      <c r="L133" s="38">
        <f t="shared" si="15"/>
        <v>0</v>
      </c>
      <c r="M133" s="352">
        <f t="shared" si="16"/>
        <v>0</v>
      </c>
      <c r="N133" s="38"/>
      <c r="O133" s="38"/>
      <c r="P133" s="38"/>
      <c r="Q133" s="38"/>
      <c r="R133" s="38"/>
      <c r="S133" s="151"/>
      <c r="T133" s="151"/>
      <c r="U133" s="38">
        <f t="shared" si="17"/>
        <v>0</v>
      </c>
      <c r="V133" s="38">
        <f t="shared" si="18"/>
        <v>0</v>
      </c>
      <c r="W133" s="38"/>
      <c r="X133" s="166">
        <f t="shared" si="19"/>
        <v>0</v>
      </c>
      <c r="Y133" s="148"/>
      <c r="Z133" s="38"/>
      <c r="AA133" s="206">
        <f t="shared" si="22"/>
        <v>0</v>
      </c>
      <c r="AB133" s="148"/>
      <c r="AC133" s="38"/>
      <c r="AD133" s="148"/>
      <c r="AE133" s="370">
        <f t="shared" si="20"/>
        <v>0</v>
      </c>
      <c r="AF133" s="38"/>
      <c r="AG133" s="160"/>
      <c r="AH133" s="148"/>
      <c r="AI133" s="168">
        <f t="shared" si="23"/>
        <v>0</v>
      </c>
      <c r="AJ133" s="171">
        <f t="shared" si="21"/>
        <v>0</v>
      </c>
    </row>
    <row r="134" spans="1:36" x14ac:dyDescent="0.25">
      <c r="A134" s="244">
        <v>112</v>
      </c>
      <c r="B134" s="50" t="s">
        <v>97</v>
      </c>
      <c r="C134" s="57" t="s">
        <v>12</v>
      </c>
      <c r="D134" s="38"/>
      <c r="E134" s="38"/>
      <c r="F134" s="38"/>
      <c r="G134" s="38"/>
      <c r="H134" s="38"/>
      <c r="I134" s="38"/>
      <c r="J134" s="151"/>
      <c r="K134" s="38">
        <f t="shared" si="14"/>
        <v>0</v>
      </c>
      <c r="L134" s="38">
        <f t="shared" si="15"/>
        <v>0</v>
      </c>
      <c r="M134" s="352">
        <f t="shared" si="16"/>
        <v>0</v>
      </c>
      <c r="N134" s="38"/>
      <c r="O134" s="38"/>
      <c r="P134" s="38"/>
      <c r="Q134" s="38"/>
      <c r="R134" s="38"/>
      <c r="S134" s="151"/>
      <c r="T134" s="151"/>
      <c r="U134" s="38">
        <f t="shared" si="17"/>
        <v>0</v>
      </c>
      <c r="V134" s="38">
        <f t="shared" si="18"/>
        <v>0</v>
      </c>
      <c r="W134" s="38"/>
      <c r="X134" s="166">
        <f t="shared" si="19"/>
        <v>0</v>
      </c>
      <c r="Y134" s="148"/>
      <c r="Z134" s="38"/>
      <c r="AA134" s="206">
        <f t="shared" si="22"/>
        <v>0</v>
      </c>
      <c r="AB134" s="148"/>
      <c r="AC134" s="38"/>
      <c r="AD134" s="148"/>
      <c r="AE134" s="370">
        <f t="shared" si="20"/>
        <v>0</v>
      </c>
      <c r="AF134" s="38"/>
      <c r="AG134" s="160"/>
      <c r="AH134" s="148"/>
      <c r="AI134" s="168">
        <f t="shared" si="23"/>
        <v>0</v>
      </c>
      <c r="AJ134" s="171">
        <f t="shared" si="21"/>
        <v>0</v>
      </c>
    </row>
    <row r="135" spans="1:36" x14ac:dyDescent="0.25">
      <c r="A135" s="244">
        <v>113</v>
      </c>
      <c r="B135" s="50" t="s">
        <v>98</v>
      </c>
      <c r="C135" s="57" t="s">
        <v>12</v>
      </c>
      <c r="D135" s="38"/>
      <c r="E135" s="38"/>
      <c r="F135" s="38"/>
      <c r="G135" s="38"/>
      <c r="H135" s="38"/>
      <c r="I135" s="38"/>
      <c r="J135" s="151"/>
      <c r="K135" s="38">
        <f t="shared" si="14"/>
        <v>0</v>
      </c>
      <c r="L135" s="38">
        <f t="shared" si="15"/>
        <v>0</v>
      </c>
      <c r="M135" s="352">
        <f t="shared" si="16"/>
        <v>0</v>
      </c>
      <c r="N135" s="38"/>
      <c r="O135" s="38"/>
      <c r="P135" s="38"/>
      <c r="Q135" s="38"/>
      <c r="R135" s="38"/>
      <c r="S135" s="151"/>
      <c r="T135" s="151"/>
      <c r="U135" s="38">
        <f t="shared" si="17"/>
        <v>0</v>
      </c>
      <c r="V135" s="38">
        <f t="shared" si="18"/>
        <v>0</v>
      </c>
      <c r="W135" s="38"/>
      <c r="X135" s="166">
        <f t="shared" si="19"/>
        <v>0</v>
      </c>
      <c r="Y135" s="148"/>
      <c r="Z135" s="38"/>
      <c r="AA135" s="206">
        <f t="shared" ref="AA135:AA148" si="24">(Z135+Y135)*$AA$5</f>
        <v>0</v>
      </c>
      <c r="AB135" s="148"/>
      <c r="AC135" s="38"/>
      <c r="AD135" s="148"/>
      <c r="AE135" s="370">
        <f t="shared" si="20"/>
        <v>0</v>
      </c>
      <c r="AF135" s="38"/>
      <c r="AG135" s="160"/>
      <c r="AH135" s="148"/>
      <c r="AI135" s="168">
        <f t="shared" ref="AI135:AI148" si="25">(AG135+AF135+AH135)*$AI$5</f>
        <v>0</v>
      </c>
      <c r="AJ135" s="171">
        <f t="shared" si="21"/>
        <v>0</v>
      </c>
    </row>
    <row r="136" spans="1:36" x14ac:dyDescent="0.25">
      <c r="A136" s="244">
        <v>114</v>
      </c>
      <c r="B136" s="50" t="s">
        <v>99</v>
      </c>
      <c r="C136" s="57" t="s">
        <v>12</v>
      </c>
      <c r="D136" s="38"/>
      <c r="E136" s="38"/>
      <c r="F136" s="38"/>
      <c r="G136" s="38"/>
      <c r="H136" s="38"/>
      <c r="I136" s="38"/>
      <c r="J136" s="151"/>
      <c r="K136" s="38">
        <f t="shared" ref="K136:K148" si="26">(J136+I136+F136+E136+D136)*$K$5</f>
        <v>0</v>
      </c>
      <c r="L136" s="38">
        <f t="shared" ref="L136:L148" si="27">(J136+I136+H136+G136+E136+D136)*$L$5</f>
        <v>0</v>
      </c>
      <c r="M136" s="352">
        <f t="shared" ref="M136:M148" si="28">L136+K136</f>
        <v>0</v>
      </c>
      <c r="N136" s="38"/>
      <c r="O136" s="38"/>
      <c r="P136" s="38"/>
      <c r="Q136" s="38"/>
      <c r="R136" s="38"/>
      <c r="S136" s="151"/>
      <c r="T136" s="151"/>
      <c r="U136" s="38">
        <f t="shared" ref="U136:U148" si="29">(N136+O136+R136+S136)*$U$5</f>
        <v>0</v>
      </c>
      <c r="V136" s="38">
        <f t="shared" ref="V136:V148" si="30">(S136+R136+Q136+P136+N136)*$V$5</f>
        <v>0</v>
      </c>
      <c r="W136" s="38"/>
      <c r="X136" s="166">
        <f t="shared" ref="X136:X148" si="31">W136+U136+V136</f>
        <v>0</v>
      </c>
      <c r="Y136" s="148"/>
      <c r="Z136" s="38"/>
      <c r="AA136" s="206">
        <f t="shared" si="24"/>
        <v>0</v>
      </c>
      <c r="AB136" s="148"/>
      <c r="AC136" s="38"/>
      <c r="AD136" s="148"/>
      <c r="AE136" s="370">
        <f t="shared" ref="AE136:AE148" si="32">(AD136+AC136+AB136)*$AE$5</f>
        <v>0</v>
      </c>
      <c r="AF136" s="38"/>
      <c r="AG136" s="160"/>
      <c r="AH136" s="148"/>
      <c r="AI136" s="168">
        <f t="shared" si="25"/>
        <v>0</v>
      </c>
      <c r="AJ136" s="171">
        <f t="shared" ref="AJ136:AJ148" si="33">M136+X136+AA136+AE136+AI136</f>
        <v>0</v>
      </c>
    </row>
    <row r="137" spans="1:36" x14ac:dyDescent="0.25">
      <c r="A137" s="250"/>
      <c r="B137" s="57" t="s">
        <v>100</v>
      </c>
      <c r="C137" s="35"/>
      <c r="D137" s="35"/>
      <c r="E137" s="35"/>
      <c r="F137" s="35"/>
      <c r="G137" s="35"/>
      <c r="H137" s="35"/>
      <c r="I137" s="35"/>
      <c r="J137" s="35"/>
      <c r="K137" s="38">
        <f t="shared" si="26"/>
        <v>0</v>
      </c>
      <c r="L137" s="38">
        <f t="shared" si="27"/>
        <v>0</v>
      </c>
      <c r="M137" s="352">
        <f t="shared" si="28"/>
        <v>0</v>
      </c>
      <c r="N137" s="38"/>
      <c r="O137" s="35"/>
      <c r="P137" s="35"/>
      <c r="Q137" s="35"/>
      <c r="R137" s="35"/>
      <c r="S137" s="35"/>
      <c r="T137" s="35"/>
      <c r="U137" s="38">
        <f t="shared" si="29"/>
        <v>0</v>
      </c>
      <c r="V137" s="38">
        <f t="shared" si="30"/>
        <v>0</v>
      </c>
      <c r="W137" s="38"/>
      <c r="X137" s="166">
        <f t="shared" si="31"/>
        <v>0</v>
      </c>
      <c r="Y137" s="53"/>
      <c r="Z137" s="35"/>
      <c r="AA137" s="206">
        <f t="shared" si="24"/>
        <v>0</v>
      </c>
      <c r="AB137" s="53"/>
      <c r="AC137" s="38"/>
      <c r="AD137" s="53"/>
      <c r="AE137" s="370">
        <f t="shared" si="32"/>
        <v>0</v>
      </c>
      <c r="AF137" s="38"/>
      <c r="AG137" s="158"/>
      <c r="AH137" s="53"/>
      <c r="AI137" s="168">
        <f t="shared" si="25"/>
        <v>0</v>
      </c>
      <c r="AJ137" s="171">
        <f t="shared" si="33"/>
        <v>0</v>
      </c>
    </row>
    <row r="138" spans="1:36" x14ac:dyDescent="0.25">
      <c r="A138" s="428">
        <v>115</v>
      </c>
      <c r="B138" s="427" t="s">
        <v>299</v>
      </c>
      <c r="C138" s="426" t="s">
        <v>82</v>
      </c>
      <c r="D138" s="35"/>
      <c r="E138" s="35"/>
      <c r="F138" s="35"/>
      <c r="G138" s="35"/>
      <c r="H138" s="35"/>
      <c r="I138" s="35"/>
      <c r="J138" s="35"/>
      <c r="K138" s="38">
        <f t="shared" si="26"/>
        <v>0</v>
      </c>
      <c r="L138" s="38">
        <f t="shared" si="27"/>
        <v>0</v>
      </c>
      <c r="M138" s="352">
        <f t="shared" si="28"/>
        <v>0</v>
      </c>
      <c r="N138" s="38"/>
      <c r="O138" s="35"/>
      <c r="P138" s="35"/>
      <c r="Q138" s="35"/>
      <c r="R138" s="35"/>
      <c r="S138" s="35"/>
      <c r="T138" s="35"/>
      <c r="U138" s="38">
        <f t="shared" si="29"/>
        <v>0</v>
      </c>
      <c r="V138" s="38">
        <f t="shared" si="30"/>
        <v>0</v>
      </c>
      <c r="W138" s="38"/>
      <c r="X138" s="166">
        <f t="shared" si="31"/>
        <v>0</v>
      </c>
      <c r="Y138" s="53"/>
      <c r="Z138" s="35"/>
      <c r="AA138" s="206"/>
      <c r="AB138" s="53"/>
      <c r="AC138" s="38"/>
      <c r="AD138" s="53"/>
      <c r="AE138" s="370"/>
      <c r="AF138" s="38"/>
      <c r="AG138" s="158"/>
      <c r="AH138" s="53"/>
      <c r="AI138" s="168"/>
      <c r="AJ138" s="171">
        <f t="shared" si="33"/>
        <v>0</v>
      </c>
    </row>
    <row r="139" spans="1:36" x14ac:dyDescent="0.25">
      <c r="A139" s="245">
        <v>116</v>
      </c>
      <c r="B139" s="261" t="s">
        <v>86</v>
      </c>
      <c r="C139" s="61" t="s">
        <v>12</v>
      </c>
      <c r="D139" s="18"/>
      <c r="E139" s="18"/>
      <c r="F139" s="437">
        <v>0.13800000000000001</v>
      </c>
      <c r="G139" s="35"/>
      <c r="H139" s="35"/>
      <c r="I139" s="18"/>
      <c r="J139" s="18"/>
      <c r="K139" s="38">
        <f t="shared" si="26"/>
        <v>0</v>
      </c>
      <c r="L139" s="38">
        <f t="shared" si="27"/>
        <v>0</v>
      </c>
      <c r="M139" s="352">
        <f t="shared" si="28"/>
        <v>0</v>
      </c>
      <c r="N139" s="38"/>
      <c r="O139" s="438">
        <v>0.18</v>
      </c>
      <c r="P139" s="35"/>
      <c r="Q139" s="35"/>
      <c r="R139" s="18"/>
      <c r="S139" s="18"/>
      <c r="T139" s="18"/>
      <c r="U139" s="38">
        <f t="shared" si="29"/>
        <v>0</v>
      </c>
      <c r="V139" s="38">
        <f t="shared" si="30"/>
        <v>0</v>
      </c>
      <c r="W139" s="38"/>
      <c r="X139" s="166">
        <f t="shared" si="31"/>
        <v>0</v>
      </c>
      <c r="Y139" s="18"/>
      <c r="Z139" s="18"/>
      <c r="AA139" s="206">
        <f t="shared" si="24"/>
        <v>0</v>
      </c>
      <c r="AB139" s="35"/>
      <c r="AC139" s="18"/>
      <c r="AD139" s="18"/>
      <c r="AE139" s="370">
        <f t="shared" si="32"/>
        <v>0</v>
      </c>
      <c r="AF139" s="38"/>
      <c r="AG139" s="158"/>
      <c r="AH139" s="18"/>
      <c r="AI139" s="168">
        <f t="shared" si="25"/>
        <v>0</v>
      </c>
      <c r="AJ139" s="171">
        <f t="shared" si="33"/>
        <v>0</v>
      </c>
    </row>
    <row r="140" spans="1:36" ht="17.25" customHeight="1" x14ac:dyDescent="0.25">
      <c r="A140" s="428">
        <v>117</v>
      </c>
      <c r="B140" s="262" t="s">
        <v>239</v>
      </c>
      <c r="C140" s="63" t="s">
        <v>82</v>
      </c>
      <c r="D140" s="18"/>
      <c r="E140" s="18"/>
      <c r="F140" s="35"/>
      <c r="G140" s="35"/>
      <c r="H140" s="35"/>
      <c r="I140" s="18"/>
      <c r="J140" s="18"/>
      <c r="K140" s="38">
        <f t="shared" si="26"/>
        <v>0</v>
      </c>
      <c r="L140" s="38">
        <f t="shared" si="27"/>
        <v>0</v>
      </c>
      <c r="M140" s="352">
        <f t="shared" si="28"/>
        <v>0</v>
      </c>
      <c r="N140" s="38"/>
      <c r="O140" s="18"/>
      <c r="P140" s="35"/>
      <c r="Q140" s="35"/>
      <c r="R140" s="18"/>
      <c r="S140" s="18"/>
      <c r="T140" s="18"/>
      <c r="U140" s="38">
        <f t="shared" si="29"/>
        <v>0</v>
      </c>
      <c r="V140" s="38">
        <f t="shared" si="30"/>
        <v>0</v>
      </c>
      <c r="W140" s="38"/>
      <c r="X140" s="166">
        <f t="shared" si="31"/>
        <v>0</v>
      </c>
      <c r="Y140" s="18"/>
      <c r="Z140" s="18"/>
      <c r="AA140" s="206">
        <f t="shared" si="24"/>
        <v>0</v>
      </c>
      <c r="AB140" s="35"/>
      <c r="AC140" s="18"/>
      <c r="AD140" s="18"/>
      <c r="AE140" s="370">
        <f t="shared" si="32"/>
        <v>0</v>
      </c>
      <c r="AF140" s="38"/>
      <c r="AG140" s="18"/>
      <c r="AH140" s="18"/>
      <c r="AI140" s="168">
        <f t="shared" si="25"/>
        <v>0</v>
      </c>
      <c r="AJ140" s="171">
        <f t="shared" si="33"/>
        <v>0</v>
      </c>
    </row>
    <row r="141" spans="1:36" ht="17.25" customHeight="1" x14ac:dyDescent="0.25">
      <c r="A141" s="245">
        <v>118</v>
      </c>
      <c r="B141" s="261" t="s">
        <v>231</v>
      </c>
      <c r="C141" s="61" t="s">
        <v>12</v>
      </c>
      <c r="D141" s="18"/>
      <c r="E141" s="18"/>
      <c r="F141" s="35"/>
      <c r="G141" s="35"/>
      <c r="H141" s="35"/>
      <c r="I141" s="18"/>
      <c r="J141" s="18"/>
      <c r="K141" s="38">
        <f t="shared" si="26"/>
        <v>0</v>
      </c>
      <c r="L141" s="38">
        <f t="shared" si="27"/>
        <v>0</v>
      </c>
      <c r="M141" s="352">
        <f t="shared" si="28"/>
        <v>0</v>
      </c>
      <c r="N141" s="38"/>
      <c r="O141" s="18"/>
      <c r="P141" s="35"/>
      <c r="Q141" s="35"/>
      <c r="R141" s="18"/>
      <c r="S141" s="18"/>
      <c r="T141" s="18"/>
      <c r="U141" s="38">
        <f t="shared" si="29"/>
        <v>0</v>
      </c>
      <c r="V141" s="38">
        <f t="shared" si="30"/>
        <v>0</v>
      </c>
      <c r="W141" s="38"/>
      <c r="X141" s="166">
        <f t="shared" si="31"/>
        <v>0</v>
      </c>
      <c r="Y141" s="18"/>
      <c r="Z141" s="18"/>
      <c r="AA141" s="206">
        <f t="shared" si="24"/>
        <v>0</v>
      </c>
      <c r="AB141" s="35"/>
      <c r="AC141" s="18"/>
      <c r="AD141" s="18"/>
      <c r="AE141" s="370">
        <f t="shared" si="32"/>
        <v>0</v>
      </c>
      <c r="AF141" s="38"/>
      <c r="AG141" s="158"/>
      <c r="AH141" s="18"/>
      <c r="AI141" s="168">
        <f t="shared" si="25"/>
        <v>0</v>
      </c>
      <c r="AJ141" s="171">
        <f t="shared" si="33"/>
        <v>0</v>
      </c>
    </row>
    <row r="142" spans="1:36" ht="15" customHeight="1" x14ac:dyDescent="0.25">
      <c r="A142" s="428">
        <v>119</v>
      </c>
      <c r="B142" s="261" t="s">
        <v>212</v>
      </c>
      <c r="C142" s="61" t="s">
        <v>12</v>
      </c>
      <c r="D142" s="18"/>
      <c r="E142" s="18"/>
      <c r="F142" s="35"/>
      <c r="G142" s="35"/>
      <c r="H142" s="35"/>
      <c r="I142" s="18"/>
      <c r="J142" s="18"/>
      <c r="K142" s="38">
        <f t="shared" si="26"/>
        <v>0</v>
      </c>
      <c r="L142" s="38">
        <f t="shared" si="27"/>
        <v>0</v>
      </c>
      <c r="M142" s="352">
        <f t="shared" si="28"/>
        <v>0</v>
      </c>
      <c r="N142" s="38"/>
      <c r="O142" s="18"/>
      <c r="P142" s="35"/>
      <c r="Q142" s="35"/>
      <c r="R142" s="18"/>
      <c r="S142" s="18"/>
      <c r="T142" s="18"/>
      <c r="U142" s="38">
        <f t="shared" si="29"/>
        <v>0</v>
      </c>
      <c r="V142" s="38">
        <f t="shared" si="30"/>
        <v>0</v>
      </c>
      <c r="W142" s="38"/>
      <c r="X142" s="166">
        <f t="shared" si="31"/>
        <v>0</v>
      </c>
      <c r="Y142" s="18"/>
      <c r="Z142" s="18"/>
      <c r="AA142" s="206">
        <f t="shared" si="24"/>
        <v>0</v>
      </c>
      <c r="AB142" s="35"/>
      <c r="AC142" s="18"/>
      <c r="AD142" s="18"/>
      <c r="AE142" s="370">
        <f t="shared" si="32"/>
        <v>0</v>
      </c>
      <c r="AF142" s="38"/>
      <c r="AG142" s="158"/>
      <c r="AH142" s="18"/>
      <c r="AI142" s="168">
        <f t="shared" si="25"/>
        <v>0</v>
      </c>
      <c r="AJ142" s="171">
        <f t="shared" si="33"/>
        <v>0</v>
      </c>
    </row>
    <row r="143" spans="1:36" x14ac:dyDescent="0.25">
      <c r="A143" s="245">
        <v>120</v>
      </c>
      <c r="B143" s="22" t="s">
        <v>19</v>
      </c>
      <c r="C143" s="23" t="s">
        <v>12</v>
      </c>
      <c r="D143" s="18"/>
      <c r="E143" s="18"/>
      <c r="F143" s="35"/>
      <c r="G143" s="35"/>
      <c r="H143" s="35"/>
      <c r="I143" s="35"/>
      <c r="J143" s="35"/>
      <c r="K143" s="38">
        <f t="shared" si="26"/>
        <v>0</v>
      </c>
      <c r="L143" s="38">
        <f t="shared" si="27"/>
        <v>0</v>
      </c>
      <c r="M143" s="352">
        <f t="shared" si="28"/>
        <v>0</v>
      </c>
      <c r="N143" s="38"/>
      <c r="O143" s="18"/>
      <c r="P143" s="35"/>
      <c r="Q143" s="35"/>
      <c r="R143" s="35"/>
      <c r="S143" s="35"/>
      <c r="T143" s="35"/>
      <c r="U143" s="38">
        <f t="shared" si="29"/>
        <v>0</v>
      </c>
      <c r="V143" s="38">
        <f t="shared" si="30"/>
        <v>0</v>
      </c>
      <c r="W143" s="38"/>
      <c r="X143" s="166">
        <f t="shared" si="31"/>
        <v>0</v>
      </c>
      <c r="Y143" s="35"/>
      <c r="Z143" s="35"/>
      <c r="AA143" s="206">
        <f t="shared" si="24"/>
        <v>0</v>
      </c>
      <c r="AB143" s="35"/>
      <c r="AC143" s="38"/>
      <c r="AD143" s="35"/>
      <c r="AE143" s="370">
        <f t="shared" si="32"/>
        <v>0</v>
      </c>
      <c r="AF143" s="38"/>
      <c r="AG143" s="158"/>
      <c r="AH143" s="35"/>
      <c r="AI143" s="168">
        <f t="shared" si="25"/>
        <v>0</v>
      </c>
      <c r="AJ143" s="171">
        <f t="shared" si="33"/>
        <v>0</v>
      </c>
    </row>
    <row r="144" spans="1:36" ht="23.25" customHeight="1" x14ac:dyDescent="0.25">
      <c r="A144" s="428">
        <v>121</v>
      </c>
      <c r="B144" s="261" t="s">
        <v>233</v>
      </c>
      <c r="C144" s="61" t="s">
        <v>82</v>
      </c>
      <c r="D144" s="18"/>
      <c r="E144" s="18"/>
      <c r="F144" s="43"/>
      <c r="G144" s="43"/>
      <c r="H144" s="43"/>
      <c r="I144" s="43"/>
      <c r="J144" s="18"/>
      <c r="K144" s="38">
        <f t="shared" si="26"/>
        <v>0</v>
      </c>
      <c r="L144" s="38">
        <f t="shared" si="27"/>
        <v>0</v>
      </c>
      <c r="M144" s="352">
        <f t="shared" si="28"/>
        <v>0</v>
      </c>
      <c r="N144" s="38"/>
      <c r="O144" s="18"/>
      <c r="P144" s="43"/>
      <c r="Q144" s="43"/>
      <c r="R144" s="43"/>
      <c r="S144" s="43"/>
      <c r="T144" s="18"/>
      <c r="U144" s="38">
        <f t="shared" si="29"/>
        <v>0</v>
      </c>
      <c r="V144" s="38">
        <f t="shared" si="30"/>
        <v>0</v>
      </c>
      <c r="W144" s="38"/>
      <c r="X144" s="166">
        <f t="shared" si="31"/>
        <v>0</v>
      </c>
      <c r="Y144" s="18"/>
      <c r="Z144" s="43"/>
      <c r="AA144" s="206">
        <f t="shared" si="24"/>
        <v>0</v>
      </c>
      <c r="AB144" s="35"/>
      <c r="AC144" s="38"/>
      <c r="AD144" s="18"/>
      <c r="AE144" s="370">
        <f t="shared" si="32"/>
        <v>0</v>
      </c>
      <c r="AF144" s="38"/>
      <c r="AG144" s="158"/>
      <c r="AH144" s="18"/>
      <c r="AI144" s="168">
        <f t="shared" si="25"/>
        <v>0</v>
      </c>
      <c r="AJ144" s="171">
        <f t="shared" si="33"/>
        <v>0</v>
      </c>
    </row>
    <row r="145" spans="1:36" x14ac:dyDescent="0.25">
      <c r="A145" s="245">
        <v>122</v>
      </c>
      <c r="B145" s="261" t="s">
        <v>234</v>
      </c>
      <c r="C145" s="61" t="s">
        <v>82</v>
      </c>
      <c r="D145" s="18"/>
      <c r="E145" s="18"/>
      <c r="F145" s="43"/>
      <c r="G145" s="43"/>
      <c r="H145" s="43"/>
      <c r="I145" s="62"/>
      <c r="J145" s="18"/>
      <c r="K145" s="38">
        <f t="shared" si="26"/>
        <v>0</v>
      </c>
      <c r="L145" s="38">
        <f t="shared" si="27"/>
        <v>0</v>
      </c>
      <c r="M145" s="352">
        <f t="shared" si="28"/>
        <v>0</v>
      </c>
      <c r="N145" s="38"/>
      <c r="O145" s="18"/>
      <c r="P145" s="43"/>
      <c r="Q145" s="43"/>
      <c r="R145" s="62"/>
      <c r="S145" s="62"/>
      <c r="T145" s="18"/>
      <c r="U145" s="38">
        <f t="shared" si="29"/>
        <v>0</v>
      </c>
      <c r="V145" s="38">
        <f t="shared" si="30"/>
        <v>0</v>
      </c>
      <c r="W145" s="38"/>
      <c r="X145" s="166">
        <f t="shared" si="31"/>
        <v>0</v>
      </c>
      <c r="Y145" s="18"/>
      <c r="Z145" s="62"/>
      <c r="AA145" s="206">
        <f t="shared" si="24"/>
        <v>0</v>
      </c>
      <c r="AB145" s="35"/>
      <c r="AC145" s="18"/>
      <c r="AD145" s="18"/>
      <c r="AE145" s="370">
        <f t="shared" si="32"/>
        <v>0</v>
      </c>
      <c r="AF145" s="38"/>
      <c r="AG145" s="158"/>
      <c r="AH145" s="18"/>
      <c r="AI145" s="168">
        <f t="shared" si="25"/>
        <v>0</v>
      </c>
      <c r="AJ145" s="171">
        <f t="shared" si="33"/>
        <v>0</v>
      </c>
    </row>
    <row r="146" spans="1:36" x14ac:dyDescent="0.25">
      <c r="A146" s="428">
        <v>123</v>
      </c>
      <c r="B146" s="261" t="s">
        <v>241</v>
      </c>
      <c r="C146" s="61" t="s">
        <v>82</v>
      </c>
      <c r="D146" s="18"/>
      <c r="E146" s="18"/>
      <c r="F146" s="43"/>
      <c r="G146" s="43"/>
      <c r="H146" s="43"/>
      <c r="I146" s="62"/>
      <c r="J146" s="18"/>
      <c r="K146" s="38">
        <f t="shared" si="26"/>
        <v>0</v>
      </c>
      <c r="L146" s="38">
        <f t="shared" si="27"/>
        <v>0</v>
      </c>
      <c r="M146" s="352">
        <f t="shared" si="28"/>
        <v>0</v>
      </c>
      <c r="N146" s="38"/>
      <c r="O146" s="18"/>
      <c r="P146" s="43"/>
      <c r="Q146" s="43"/>
      <c r="R146" s="62"/>
      <c r="S146" s="62"/>
      <c r="T146" s="18"/>
      <c r="U146" s="38">
        <f t="shared" si="29"/>
        <v>0</v>
      </c>
      <c r="V146" s="38">
        <f t="shared" si="30"/>
        <v>0</v>
      </c>
      <c r="W146" s="38"/>
      <c r="X146" s="166">
        <f t="shared" si="31"/>
        <v>0</v>
      </c>
      <c r="Y146" s="18"/>
      <c r="Z146" s="62"/>
      <c r="AA146" s="206">
        <f t="shared" si="24"/>
        <v>0</v>
      </c>
      <c r="AB146" s="35"/>
      <c r="AC146" s="18"/>
      <c r="AD146" s="18"/>
      <c r="AE146" s="370">
        <f t="shared" si="32"/>
        <v>0</v>
      </c>
      <c r="AF146" s="38"/>
      <c r="AG146" s="158"/>
      <c r="AH146" s="18"/>
      <c r="AI146" s="168">
        <f t="shared" si="25"/>
        <v>0</v>
      </c>
      <c r="AJ146" s="171">
        <f t="shared" si="33"/>
        <v>0</v>
      </c>
    </row>
    <row r="147" spans="1:36" ht="25.5" customHeight="1" x14ac:dyDescent="0.25">
      <c r="A147" s="245">
        <v>124</v>
      </c>
      <c r="B147" s="261" t="s">
        <v>235</v>
      </c>
      <c r="C147" s="61" t="s">
        <v>82</v>
      </c>
      <c r="D147" s="18"/>
      <c r="E147" s="18"/>
      <c r="F147" s="35"/>
      <c r="G147" s="35"/>
      <c r="H147" s="35"/>
      <c r="I147" s="18"/>
      <c r="J147" s="18"/>
      <c r="K147" s="38">
        <f t="shared" si="26"/>
        <v>0</v>
      </c>
      <c r="L147" s="38">
        <f t="shared" si="27"/>
        <v>0</v>
      </c>
      <c r="M147" s="352">
        <f t="shared" si="28"/>
        <v>0</v>
      </c>
      <c r="N147" s="38"/>
      <c r="O147" s="18"/>
      <c r="P147" s="35"/>
      <c r="Q147" s="35"/>
      <c r="R147" s="18"/>
      <c r="S147" s="18"/>
      <c r="T147" s="18"/>
      <c r="U147" s="38">
        <f t="shared" si="29"/>
        <v>0</v>
      </c>
      <c r="V147" s="38">
        <f t="shared" si="30"/>
        <v>0</v>
      </c>
      <c r="W147" s="38"/>
      <c r="X147" s="166">
        <f t="shared" si="31"/>
        <v>0</v>
      </c>
      <c r="Y147" s="18"/>
      <c r="Z147" s="18"/>
      <c r="AA147" s="206">
        <f t="shared" si="24"/>
        <v>0</v>
      </c>
      <c r="AB147" s="35"/>
      <c r="AC147" s="18"/>
      <c r="AD147" s="18"/>
      <c r="AE147" s="370">
        <f t="shared" si="32"/>
        <v>0</v>
      </c>
      <c r="AF147" s="38"/>
      <c r="AG147" s="158"/>
      <c r="AH147" s="18"/>
      <c r="AI147" s="168">
        <f t="shared" si="25"/>
        <v>0</v>
      </c>
      <c r="AJ147" s="171">
        <f t="shared" si="33"/>
        <v>0</v>
      </c>
    </row>
    <row r="148" spans="1:36" x14ac:dyDescent="0.25">
      <c r="A148" s="428">
        <v>125</v>
      </c>
      <c r="B148" s="261" t="s">
        <v>211</v>
      </c>
      <c r="C148" s="61" t="s">
        <v>82</v>
      </c>
      <c r="D148" s="18"/>
      <c r="E148" s="18"/>
      <c r="F148" s="35"/>
      <c r="G148" s="35"/>
      <c r="H148" s="35"/>
      <c r="I148" s="18"/>
      <c r="J148" s="18"/>
      <c r="K148" s="38">
        <f t="shared" si="26"/>
        <v>0</v>
      </c>
      <c r="L148" s="38">
        <f t="shared" si="27"/>
        <v>0</v>
      </c>
      <c r="M148" s="352">
        <f t="shared" si="28"/>
        <v>0</v>
      </c>
      <c r="N148" s="38"/>
      <c r="O148" s="18"/>
      <c r="P148" s="18"/>
      <c r="Q148" s="35"/>
      <c r="R148" s="18"/>
      <c r="S148" s="18"/>
      <c r="T148" s="18"/>
      <c r="U148" s="38">
        <f t="shared" si="29"/>
        <v>0</v>
      </c>
      <c r="V148" s="38">
        <f t="shared" si="30"/>
        <v>0</v>
      </c>
      <c r="W148" s="38"/>
      <c r="X148" s="166">
        <f t="shared" si="31"/>
        <v>0</v>
      </c>
      <c r="Y148" s="18"/>
      <c r="Z148" s="18"/>
      <c r="AA148" s="206">
        <f t="shared" si="24"/>
        <v>0</v>
      </c>
      <c r="AB148" s="35"/>
      <c r="AC148" s="18"/>
      <c r="AD148" s="18"/>
      <c r="AE148" s="370">
        <f t="shared" si="32"/>
        <v>0</v>
      </c>
      <c r="AF148" s="158"/>
      <c r="AG148" s="158"/>
      <c r="AH148" s="18"/>
      <c r="AI148" s="168">
        <f t="shared" si="25"/>
        <v>0</v>
      </c>
      <c r="AJ148" s="171">
        <f t="shared" si="33"/>
        <v>0</v>
      </c>
    </row>
  </sheetData>
  <mergeCells count="20">
    <mergeCell ref="A1:AI1"/>
    <mergeCell ref="AI2:AI4"/>
    <mergeCell ref="N2:T2"/>
    <mergeCell ref="X2:X4"/>
    <mergeCell ref="D2:J2"/>
    <mergeCell ref="AF2:AH2"/>
    <mergeCell ref="M2:M4"/>
    <mergeCell ref="K2:K4"/>
    <mergeCell ref="AJ2:AJ4"/>
    <mergeCell ref="Y2:Z2"/>
    <mergeCell ref="AA2:AA4"/>
    <mergeCell ref="AE2:AE4"/>
    <mergeCell ref="L2:L4"/>
    <mergeCell ref="V2:V4"/>
    <mergeCell ref="AB2:AD2"/>
    <mergeCell ref="W2:W4"/>
    <mergeCell ref="U2:U4"/>
    <mergeCell ref="AF3:AF4"/>
    <mergeCell ref="AG3:AG4"/>
    <mergeCell ref="AH3:AH4"/>
  </mergeCells>
  <pageMargins left="0.11811023622047245" right="0.11811023622047245" top="0.15748031496062992" bottom="0.15748031496062992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8"/>
  <sheetViews>
    <sheetView zoomScaleNormal="100" workbookViewId="0">
      <pane xSplit="3" ySplit="5" topLeftCell="D6" activePane="bottomRight" state="frozen"/>
      <selection activeCell="A3" sqref="A3"/>
      <selection pane="topRight" activeCell="D3" sqref="D3"/>
      <selection pane="bottomLeft" activeCell="A9" sqref="A9"/>
      <selection pane="bottomRight" activeCell="AG12" sqref="AG12"/>
    </sheetView>
  </sheetViews>
  <sheetFormatPr defaultRowHeight="15" x14ac:dyDescent="0.25"/>
  <cols>
    <col min="1" max="1" width="4.5703125" customWidth="1"/>
    <col min="2" max="2" width="24" style="343" customWidth="1"/>
    <col min="3" max="3" width="4.140625" customWidth="1"/>
    <col min="4" max="4" width="7" customWidth="1"/>
    <col min="5" max="5" width="7.140625" customWidth="1"/>
    <col min="6" max="6" width="7.7109375" customWidth="1"/>
    <col min="7" max="7" width="8" customWidth="1"/>
    <col min="8" max="8" width="7.140625" customWidth="1"/>
    <col min="9" max="9" width="7" customWidth="1"/>
    <col min="10" max="10" width="8" customWidth="1"/>
    <col min="11" max="11" width="11.28515625" customWidth="1"/>
    <col min="12" max="12" width="8" customWidth="1"/>
    <col min="13" max="13" width="7" hidden="1" customWidth="1"/>
    <col min="14" max="14" width="7.140625" hidden="1" customWidth="1"/>
    <col min="15" max="15" width="7.7109375" hidden="1" customWidth="1"/>
    <col min="16" max="16" width="8" hidden="1" customWidth="1"/>
    <col min="17" max="18" width="7.140625" hidden="1" customWidth="1"/>
    <col min="19" max="19" width="7" hidden="1" customWidth="1"/>
    <col min="20" max="20" width="8" hidden="1" customWidth="1"/>
    <col min="21" max="21" width="10.42578125" hidden="1" customWidth="1"/>
    <col min="22" max="22" width="9" hidden="1" customWidth="1"/>
    <col min="23" max="23" width="8" hidden="1" customWidth="1"/>
    <col min="24" max="27" width="8" customWidth="1"/>
    <col min="28" max="31" width="8" hidden="1" customWidth="1"/>
    <col min="32" max="32" width="8.5703125" customWidth="1"/>
    <col min="33" max="33" width="8.42578125" customWidth="1"/>
    <col min="34" max="35" width="8" customWidth="1"/>
    <col min="36" max="36" width="15.5703125" style="169" customWidth="1"/>
  </cols>
  <sheetData>
    <row r="1" spans="1:36" x14ac:dyDescent="0.25">
      <c r="A1" s="461" t="s">
        <v>113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  <c r="AJ1"/>
    </row>
    <row r="2" spans="1:36" ht="30" customHeight="1" x14ac:dyDescent="0.25">
      <c r="A2" s="1"/>
      <c r="B2" s="265"/>
      <c r="C2" s="2"/>
      <c r="D2" s="462" t="s">
        <v>274</v>
      </c>
      <c r="E2" s="462"/>
      <c r="F2" s="462"/>
      <c r="G2" s="462"/>
      <c r="H2" s="462"/>
      <c r="I2" s="462"/>
      <c r="J2" s="463" t="s">
        <v>317</v>
      </c>
      <c r="K2" s="463" t="s">
        <v>318</v>
      </c>
      <c r="L2" s="453" t="s">
        <v>124</v>
      </c>
      <c r="M2" s="474" t="s">
        <v>356</v>
      </c>
      <c r="N2" s="474"/>
      <c r="O2" s="474"/>
      <c r="P2" s="474"/>
      <c r="Q2" s="474"/>
      <c r="R2" s="474"/>
      <c r="S2" s="474"/>
      <c r="T2" s="475" t="s">
        <v>319</v>
      </c>
      <c r="U2" s="475" t="s">
        <v>320</v>
      </c>
      <c r="V2" s="511"/>
      <c r="W2" s="456" t="s">
        <v>124</v>
      </c>
      <c r="X2" s="473" t="s">
        <v>360</v>
      </c>
      <c r="Y2" s="473"/>
      <c r="Z2" s="473"/>
      <c r="AA2" s="489" t="s">
        <v>124</v>
      </c>
      <c r="AB2" s="478" t="s">
        <v>351</v>
      </c>
      <c r="AC2" s="478"/>
      <c r="AD2" s="478"/>
      <c r="AE2" s="479" t="s">
        <v>124</v>
      </c>
      <c r="AF2" s="466" t="s">
        <v>373</v>
      </c>
      <c r="AG2" s="466"/>
      <c r="AH2" s="466"/>
      <c r="AI2" s="467" t="s">
        <v>124</v>
      </c>
      <c r="AJ2" s="487" t="s">
        <v>144</v>
      </c>
    </row>
    <row r="3" spans="1:36" ht="56.25" x14ac:dyDescent="0.25">
      <c r="A3" s="3"/>
      <c r="B3" s="64" t="s">
        <v>140</v>
      </c>
      <c r="C3" s="4"/>
      <c r="D3" s="398" t="s">
        <v>286</v>
      </c>
      <c r="E3" s="403" t="s">
        <v>239</v>
      </c>
      <c r="F3" s="403" t="s">
        <v>316</v>
      </c>
      <c r="G3" s="405" t="s">
        <v>287</v>
      </c>
      <c r="H3" s="403" t="s">
        <v>158</v>
      </c>
      <c r="I3" s="403" t="s">
        <v>147</v>
      </c>
      <c r="J3" s="485"/>
      <c r="K3" s="485"/>
      <c r="L3" s="454"/>
      <c r="M3" s="211" t="s">
        <v>288</v>
      </c>
      <c r="N3" s="211" t="s">
        <v>232</v>
      </c>
      <c r="O3" s="42" t="s">
        <v>316</v>
      </c>
      <c r="P3" s="356" t="s">
        <v>287</v>
      </c>
      <c r="Q3" s="211" t="s">
        <v>249</v>
      </c>
      <c r="R3" s="211" t="s">
        <v>147</v>
      </c>
      <c r="S3" s="406"/>
      <c r="T3" s="495"/>
      <c r="U3" s="495"/>
      <c r="V3" s="512"/>
      <c r="W3" s="502"/>
      <c r="X3" s="212" t="s">
        <v>265</v>
      </c>
      <c r="Y3" s="213" t="s">
        <v>115</v>
      </c>
      <c r="Z3" s="203"/>
      <c r="AA3" s="490"/>
      <c r="AB3" s="364" t="s">
        <v>344</v>
      </c>
      <c r="AC3" s="365" t="s">
        <v>339</v>
      </c>
      <c r="AD3" s="365" t="s">
        <v>148</v>
      </c>
      <c r="AE3" s="497"/>
      <c r="AF3" s="451" t="s">
        <v>389</v>
      </c>
      <c r="AG3" s="451" t="s">
        <v>390</v>
      </c>
      <c r="AH3" s="449" t="s">
        <v>149</v>
      </c>
      <c r="AI3" s="457"/>
      <c r="AJ3" s="488"/>
    </row>
    <row r="4" spans="1:36" x14ac:dyDescent="0.25">
      <c r="A4" s="6"/>
      <c r="B4" s="266" t="s">
        <v>4</v>
      </c>
      <c r="C4" s="8"/>
      <c r="D4" s="351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351" t="s">
        <v>153</v>
      </c>
      <c r="J4" s="486"/>
      <c r="K4" s="486"/>
      <c r="L4" s="455"/>
      <c r="M4" s="357" t="s">
        <v>243</v>
      </c>
      <c r="N4" s="357" t="s">
        <v>243</v>
      </c>
      <c r="O4" s="153" t="s">
        <v>243</v>
      </c>
      <c r="P4" s="357" t="s">
        <v>243</v>
      </c>
      <c r="Q4" s="357" t="s">
        <v>243</v>
      </c>
      <c r="R4" s="357" t="s">
        <v>243</v>
      </c>
      <c r="S4" s="442"/>
      <c r="T4" s="496"/>
      <c r="U4" s="496"/>
      <c r="V4" s="513"/>
      <c r="W4" s="503"/>
      <c r="X4" s="204" t="s">
        <v>243</v>
      </c>
      <c r="Y4" s="207" t="s">
        <v>243</v>
      </c>
      <c r="Z4" s="204" t="s">
        <v>91</v>
      </c>
      <c r="AA4" s="491"/>
      <c r="AB4" s="367" t="s">
        <v>243</v>
      </c>
      <c r="AC4" s="376" t="s">
        <v>243</v>
      </c>
      <c r="AD4" s="367" t="s">
        <v>243</v>
      </c>
      <c r="AE4" s="498"/>
      <c r="AF4" s="452"/>
      <c r="AG4" s="452"/>
      <c r="AH4" s="450"/>
      <c r="AI4" s="458"/>
      <c r="AJ4" s="488"/>
    </row>
    <row r="5" spans="1:36" ht="22.5" x14ac:dyDescent="0.25">
      <c r="A5" s="10"/>
      <c r="B5" s="267" t="s">
        <v>5</v>
      </c>
      <c r="C5" s="11"/>
      <c r="D5" s="404" t="s">
        <v>85</v>
      </c>
      <c r="E5" s="404" t="s">
        <v>157</v>
      </c>
      <c r="F5" s="404" t="s">
        <v>157</v>
      </c>
      <c r="G5" s="404" t="s">
        <v>114</v>
      </c>
      <c r="H5" s="404" t="s">
        <v>160</v>
      </c>
      <c r="I5" s="404" t="s">
        <v>271</v>
      </c>
      <c r="J5" s="195" t="s">
        <v>259</v>
      </c>
      <c r="K5" s="195" t="s">
        <v>352</v>
      </c>
      <c r="L5" s="354">
        <f>J5+K5</f>
        <v>1</v>
      </c>
      <c r="M5" s="394" t="s">
        <v>125</v>
      </c>
      <c r="N5" s="394" t="s">
        <v>157</v>
      </c>
      <c r="O5" s="395" t="s">
        <v>157</v>
      </c>
      <c r="P5" s="394" t="s">
        <v>114</v>
      </c>
      <c r="Q5" s="394" t="s">
        <v>160</v>
      </c>
      <c r="R5" s="394" t="s">
        <v>252</v>
      </c>
      <c r="S5" s="443"/>
      <c r="T5" s="195" t="s">
        <v>352</v>
      </c>
      <c r="U5" s="195" t="s">
        <v>352</v>
      </c>
      <c r="V5" s="195"/>
      <c r="W5" s="348">
        <f>T5+U5+V5</f>
        <v>0</v>
      </c>
      <c r="X5" s="215" t="s">
        <v>266</v>
      </c>
      <c r="Y5" s="215" t="s">
        <v>159</v>
      </c>
      <c r="Z5" s="205"/>
      <c r="AA5" s="196">
        <v>1</v>
      </c>
      <c r="AB5" s="369" t="s">
        <v>114</v>
      </c>
      <c r="AC5" s="368" t="s">
        <v>6</v>
      </c>
      <c r="AD5" s="369" t="s">
        <v>9</v>
      </c>
      <c r="AE5" s="196">
        <v>0</v>
      </c>
      <c r="AF5" s="154" t="s">
        <v>381</v>
      </c>
      <c r="AG5" s="154" t="s">
        <v>381</v>
      </c>
      <c r="AH5" s="154" t="s">
        <v>9</v>
      </c>
      <c r="AI5" s="195" t="s">
        <v>259</v>
      </c>
      <c r="AJ5" s="177">
        <f>L5+W5+AA5+AI5</f>
        <v>3</v>
      </c>
    </row>
    <row r="6" spans="1:36" x14ac:dyDescent="0.25">
      <c r="A6" s="6"/>
      <c r="B6" s="64" t="s">
        <v>197</v>
      </c>
      <c r="C6" s="52"/>
      <c r="D6" s="32"/>
      <c r="E6" s="13"/>
      <c r="F6" s="13"/>
      <c r="G6" s="33"/>
      <c r="H6" s="33"/>
      <c r="I6" s="33"/>
      <c r="J6" s="147"/>
      <c r="K6" s="147"/>
      <c r="L6" s="147"/>
      <c r="M6" s="32"/>
      <c r="N6" s="33"/>
      <c r="O6" s="13"/>
      <c r="P6" s="33"/>
      <c r="Q6" s="33"/>
      <c r="R6" s="33"/>
      <c r="S6" s="33"/>
      <c r="T6" s="147"/>
      <c r="U6" s="147"/>
      <c r="V6" s="147"/>
      <c r="W6" s="147"/>
      <c r="X6" s="33"/>
      <c r="Y6" s="33"/>
      <c r="Z6" s="33"/>
      <c r="AA6" s="33"/>
      <c r="AB6" s="33"/>
      <c r="AC6" s="33"/>
      <c r="AD6" s="33"/>
      <c r="AE6" s="33"/>
      <c r="AF6" s="147"/>
      <c r="AG6" s="33"/>
      <c r="AH6" s="33"/>
      <c r="AI6" s="147"/>
      <c r="AJ6" s="170"/>
    </row>
    <row r="7" spans="1:36" x14ac:dyDescent="0.25">
      <c r="A7" s="15">
        <v>1</v>
      </c>
      <c r="B7" s="16" t="s">
        <v>11</v>
      </c>
      <c r="C7" s="17" t="s">
        <v>12</v>
      </c>
      <c r="D7" s="38"/>
      <c r="E7" s="144"/>
      <c r="F7" s="144"/>
      <c r="G7" s="38"/>
      <c r="H7" s="38"/>
      <c r="I7" s="38"/>
      <c r="J7" s="38">
        <f>(I7+H7+E7+D7+G7)*$J$5</f>
        <v>0</v>
      </c>
      <c r="K7" s="38">
        <f>(I7+H7+G7+D7+F7)*$K$5</f>
        <v>0</v>
      </c>
      <c r="L7" s="352">
        <f>J7+K7</f>
        <v>0</v>
      </c>
      <c r="M7" s="38"/>
      <c r="N7" s="38"/>
      <c r="O7" s="144"/>
      <c r="P7" s="38"/>
      <c r="Q7" s="38"/>
      <c r="R7" s="38"/>
      <c r="S7" s="38"/>
      <c r="T7" s="38">
        <f>(M7+N7+P7+Q7+R7)*$T$5</f>
        <v>0</v>
      </c>
      <c r="U7" s="38">
        <f>(M7+O7+P7+Q7+R7)*$U$5</f>
        <v>0</v>
      </c>
      <c r="V7" s="38">
        <f>(M7+O7+P7+Q7+R7+S7)*$V$5</f>
        <v>0</v>
      </c>
      <c r="W7" s="166">
        <f>T7+U7+V7</f>
        <v>0</v>
      </c>
      <c r="X7" s="38"/>
      <c r="Y7" s="38"/>
      <c r="Z7" s="38"/>
      <c r="AA7" s="206">
        <f>(Z7+Y7+X7)*$AA$5</f>
        <v>0</v>
      </c>
      <c r="AB7" s="38"/>
      <c r="AC7" s="38"/>
      <c r="AD7" s="38"/>
      <c r="AE7" s="370">
        <f>(AD7+AC7+AB7)*$AE$5</f>
        <v>0</v>
      </c>
      <c r="AF7" s="38"/>
      <c r="AG7" s="38"/>
      <c r="AH7" s="38"/>
      <c r="AI7" s="168">
        <f>(AF7+AG7+AH7)*$AI$5</f>
        <v>0</v>
      </c>
      <c r="AJ7" s="171">
        <f>L7+W7+AA7+AI7</f>
        <v>0</v>
      </c>
    </row>
    <row r="8" spans="1:36" x14ac:dyDescent="0.25">
      <c r="A8" s="15">
        <v>2</v>
      </c>
      <c r="B8" s="19" t="s">
        <v>13</v>
      </c>
      <c r="C8" s="20" t="s">
        <v>12</v>
      </c>
      <c r="D8" s="38"/>
      <c r="E8" s="436">
        <v>8.9999999999999993E-3</v>
      </c>
      <c r="F8" s="144"/>
      <c r="G8" s="144"/>
      <c r="H8" s="38"/>
      <c r="I8" s="38"/>
      <c r="J8" s="38">
        <f t="shared" ref="J8:J71" si="0">(I8+H8+E8+D8+G8)*$J$5</f>
        <v>8.9999999999999993E-3</v>
      </c>
      <c r="K8" s="38">
        <f t="shared" ref="K8:K71" si="1">(I8+H8+G8+D8+F8)*$K$5</f>
        <v>0</v>
      </c>
      <c r="L8" s="352">
        <f t="shared" ref="L8:L72" si="2">J8+K8</f>
        <v>8.9999999999999993E-3</v>
      </c>
      <c r="M8" s="38"/>
      <c r="N8" s="436">
        <v>8.9999999999999993E-3</v>
      </c>
      <c r="O8" s="144"/>
      <c r="P8" s="144"/>
      <c r="Q8" s="38"/>
      <c r="R8" s="38">
        <v>0.03</v>
      </c>
      <c r="S8" s="38"/>
      <c r="T8" s="38">
        <f t="shared" ref="T8:T71" si="3">(M8+N8+P8+Q8+R8)*$T$5</f>
        <v>0</v>
      </c>
      <c r="U8" s="38">
        <f t="shared" ref="U8:U71" si="4">(M8+O8+P8+Q8+R8)*$U$5</f>
        <v>0</v>
      </c>
      <c r="V8" s="38">
        <f t="shared" ref="V8:V71" si="5">(M8+O8+P8+Q8+R8+S8)*$V$5</f>
        <v>0</v>
      </c>
      <c r="W8" s="166">
        <f t="shared" ref="W8:W71" si="6">T8+U8+V8</f>
        <v>0</v>
      </c>
      <c r="X8" s="38"/>
      <c r="Y8" s="38"/>
      <c r="Z8" s="38"/>
      <c r="AA8" s="206">
        <f t="shared" ref="AA8:AA72" si="7">(Z8+Y8+X8)*$AA$5</f>
        <v>0</v>
      </c>
      <c r="AB8" s="38"/>
      <c r="AC8" s="38"/>
      <c r="AD8" s="38"/>
      <c r="AE8" s="370">
        <f t="shared" ref="AE8:AE71" si="8">(AD8+AC8+AB8)*$AE$5</f>
        <v>0</v>
      </c>
      <c r="AF8" s="160"/>
      <c r="AG8" s="38"/>
      <c r="AH8" s="38"/>
      <c r="AI8" s="168">
        <f t="shared" ref="AI8:AI72" si="9">(AF8+AG8+AH8)*$AI$5</f>
        <v>0</v>
      </c>
      <c r="AJ8" s="171">
        <f t="shared" ref="AJ8:AJ71" si="10">L8+W8+AA8+AI8</f>
        <v>8.9999999999999993E-3</v>
      </c>
    </row>
    <row r="9" spans="1:36" x14ac:dyDescent="0.25">
      <c r="A9" s="15">
        <v>3</v>
      </c>
      <c r="B9" s="78" t="s">
        <v>146</v>
      </c>
      <c r="C9" s="17" t="s">
        <v>12</v>
      </c>
      <c r="D9" s="38"/>
      <c r="E9" s="144"/>
      <c r="F9" s="144"/>
      <c r="G9" s="144"/>
      <c r="H9" s="38"/>
      <c r="I9" s="38">
        <v>0.03</v>
      </c>
      <c r="J9" s="38">
        <f t="shared" si="0"/>
        <v>0.03</v>
      </c>
      <c r="K9" s="38">
        <f t="shared" si="1"/>
        <v>0</v>
      </c>
      <c r="L9" s="352">
        <f t="shared" si="2"/>
        <v>0.03</v>
      </c>
      <c r="M9" s="38"/>
      <c r="N9" s="144"/>
      <c r="O9" s="144"/>
      <c r="P9" s="144"/>
      <c r="Q9" s="38"/>
      <c r="R9" s="38">
        <v>0.04</v>
      </c>
      <c r="S9" s="38"/>
      <c r="T9" s="38">
        <f t="shared" si="3"/>
        <v>0</v>
      </c>
      <c r="U9" s="38">
        <f t="shared" si="4"/>
        <v>0</v>
      </c>
      <c r="V9" s="38">
        <f t="shared" si="5"/>
        <v>0</v>
      </c>
      <c r="W9" s="166">
        <f t="shared" si="6"/>
        <v>0</v>
      </c>
      <c r="X9" s="38"/>
      <c r="Y9" s="38"/>
      <c r="Z9" s="38"/>
      <c r="AA9" s="206">
        <f t="shared" si="7"/>
        <v>0</v>
      </c>
      <c r="AB9" s="38"/>
      <c r="AC9" s="38"/>
      <c r="AD9" s="167">
        <v>0.03</v>
      </c>
      <c r="AE9" s="370">
        <f t="shared" si="8"/>
        <v>0</v>
      </c>
      <c r="AF9" s="160"/>
      <c r="AG9" s="38"/>
      <c r="AH9" s="168">
        <v>0.03</v>
      </c>
      <c r="AI9" s="168">
        <f t="shared" si="9"/>
        <v>0.03</v>
      </c>
      <c r="AJ9" s="171">
        <f t="shared" si="10"/>
        <v>0.06</v>
      </c>
    </row>
    <row r="10" spans="1:36" x14ac:dyDescent="0.25">
      <c r="A10" s="15">
        <v>4</v>
      </c>
      <c r="B10" s="85" t="s">
        <v>185</v>
      </c>
      <c r="C10" s="23" t="s">
        <v>82</v>
      </c>
      <c r="D10" s="38"/>
      <c r="E10" s="144"/>
      <c r="F10" s="144"/>
      <c r="G10" s="144"/>
      <c r="H10" s="38"/>
      <c r="I10" s="38"/>
      <c r="J10" s="38">
        <f t="shared" si="0"/>
        <v>0</v>
      </c>
      <c r="K10" s="38">
        <f t="shared" si="1"/>
        <v>0</v>
      </c>
      <c r="L10" s="352">
        <f t="shared" si="2"/>
        <v>0</v>
      </c>
      <c r="M10" s="38"/>
      <c r="N10" s="144"/>
      <c r="O10" s="144"/>
      <c r="P10" s="144"/>
      <c r="Q10" s="38"/>
      <c r="R10" s="38"/>
      <c r="S10" s="38"/>
      <c r="T10" s="38">
        <f t="shared" si="3"/>
        <v>0</v>
      </c>
      <c r="U10" s="38">
        <f t="shared" si="4"/>
        <v>0</v>
      </c>
      <c r="V10" s="38">
        <f t="shared" si="5"/>
        <v>0</v>
      </c>
      <c r="W10" s="166">
        <f t="shared" si="6"/>
        <v>0</v>
      </c>
      <c r="X10" s="38"/>
      <c r="Y10" s="38"/>
      <c r="Z10" s="38"/>
      <c r="AA10" s="206">
        <f t="shared" si="7"/>
        <v>0</v>
      </c>
      <c r="AB10" s="38"/>
      <c r="AC10" s="38"/>
      <c r="AD10" s="38"/>
      <c r="AE10" s="370">
        <f t="shared" si="8"/>
        <v>0</v>
      </c>
      <c r="AF10" s="160"/>
      <c r="AG10" s="38"/>
      <c r="AH10" s="38"/>
      <c r="AI10" s="168">
        <f t="shared" si="9"/>
        <v>0</v>
      </c>
      <c r="AJ10" s="171">
        <f t="shared" si="10"/>
        <v>0</v>
      </c>
    </row>
    <row r="11" spans="1:36" x14ac:dyDescent="0.25">
      <c r="A11" s="6"/>
      <c r="B11" s="64" t="s">
        <v>186</v>
      </c>
      <c r="C11" s="7"/>
      <c r="D11" s="38"/>
      <c r="E11" s="144"/>
      <c r="F11" s="144"/>
      <c r="G11" s="144"/>
      <c r="H11" s="38"/>
      <c r="I11" s="38"/>
      <c r="J11" s="38">
        <f t="shared" si="0"/>
        <v>0</v>
      </c>
      <c r="K11" s="38">
        <f t="shared" si="1"/>
        <v>0</v>
      </c>
      <c r="L11" s="352">
        <f t="shared" si="2"/>
        <v>0</v>
      </c>
      <c r="M11" s="38"/>
      <c r="N11" s="144"/>
      <c r="O11" s="144"/>
      <c r="P11" s="144"/>
      <c r="Q11" s="38"/>
      <c r="R11" s="38"/>
      <c r="S11" s="38"/>
      <c r="T11" s="38">
        <f t="shared" si="3"/>
        <v>0</v>
      </c>
      <c r="U11" s="38">
        <f t="shared" si="4"/>
        <v>0</v>
      </c>
      <c r="V11" s="38">
        <f t="shared" si="5"/>
        <v>0</v>
      </c>
      <c r="W11" s="166">
        <f t="shared" si="6"/>
        <v>0</v>
      </c>
      <c r="X11" s="38"/>
      <c r="Y11" s="38"/>
      <c r="Z11" s="38"/>
      <c r="AA11" s="206">
        <f t="shared" si="7"/>
        <v>0</v>
      </c>
      <c r="AB11" s="38"/>
      <c r="AC11" s="38"/>
      <c r="AD11" s="38"/>
      <c r="AE11" s="370">
        <f t="shared" si="8"/>
        <v>0</v>
      </c>
      <c r="AF11" s="160"/>
      <c r="AG11" s="38"/>
      <c r="AH11" s="38"/>
      <c r="AI11" s="168">
        <f t="shared" si="9"/>
        <v>0</v>
      </c>
      <c r="AJ11" s="171">
        <f t="shared" si="10"/>
        <v>0</v>
      </c>
    </row>
    <row r="12" spans="1:36" x14ac:dyDescent="0.25">
      <c r="A12" s="15">
        <v>5</v>
      </c>
      <c r="B12" s="16" t="s">
        <v>44</v>
      </c>
      <c r="C12" s="17" t="s">
        <v>12</v>
      </c>
      <c r="D12" s="38"/>
      <c r="E12" s="144"/>
      <c r="F12" s="144"/>
      <c r="G12" s="144"/>
      <c r="H12" s="38"/>
      <c r="I12" s="38"/>
      <c r="J12" s="38">
        <f t="shared" si="0"/>
        <v>0</v>
      </c>
      <c r="K12" s="38">
        <f t="shared" si="1"/>
        <v>0</v>
      </c>
      <c r="L12" s="352">
        <f t="shared" si="2"/>
        <v>0</v>
      </c>
      <c r="M12" s="38"/>
      <c r="N12" s="144"/>
      <c r="O12" s="144"/>
      <c r="P12" s="144"/>
      <c r="Q12" s="38"/>
      <c r="R12" s="38"/>
      <c r="S12" s="38"/>
      <c r="T12" s="38">
        <f t="shared" si="3"/>
        <v>0</v>
      </c>
      <c r="U12" s="38">
        <f t="shared" si="4"/>
        <v>0</v>
      </c>
      <c r="V12" s="38">
        <f t="shared" si="5"/>
        <v>0</v>
      </c>
      <c r="W12" s="166">
        <f t="shared" si="6"/>
        <v>0</v>
      </c>
      <c r="X12" s="38"/>
      <c r="Y12" s="38"/>
      <c r="Z12" s="38"/>
      <c r="AA12" s="206">
        <f t="shared" si="7"/>
        <v>0</v>
      </c>
      <c r="AB12" s="38">
        <v>7.4999999999999997E-2</v>
      </c>
      <c r="AC12" s="38"/>
      <c r="AD12" s="38"/>
      <c r="AE12" s="370">
        <f t="shared" si="8"/>
        <v>0</v>
      </c>
      <c r="AF12" s="160"/>
      <c r="AG12" s="38"/>
      <c r="AH12" s="38"/>
      <c r="AI12" s="168">
        <f t="shared" si="9"/>
        <v>0</v>
      </c>
      <c r="AJ12" s="171">
        <f t="shared" si="10"/>
        <v>0</v>
      </c>
    </row>
    <row r="13" spans="1:36" x14ac:dyDescent="0.25">
      <c r="A13" s="15">
        <v>6</v>
      </c>
      <c r="B13" s="16" t="s">
        <v>49</v>
      </c>
      <c r="C13" s="17" t="s">
        <v>12</v>
      </c>
      <c r="D13" s="38"/>
      <c r="E13" s="144"/>
      <c r="F13" s="144"/>
      <c r="G13" s="144"/>
      <c r="H13" s="38"/>
      <c r="I13" s="38"/>
      <c r="J13" s="38">
        <f t="shared" si="0"/>
        <v>0</v>
      </c>
      <c r="K13" s="38">
        <f t="shared" si="1"/>
        <v>0</v>
      </c>
      <c r="L13" s="352">
        <f t="shared" si="2"/>
        <v>0</v>
      </c>
      <c r="M13" s="38"/>
      <c r="N13" s="144"/>
      <c r="O13" s="144"/>
      <c r="P13" s="144"/>
      <c r="Q13" s="38"/>
      <c r="R13" s="38"/>
      <c r="S13" s="38"/>
      <c r="T13" s="38">
        <f t="shared" si="3"/>
        <v>0</v>
      </c>
      <c r="U13" s="38">
        <f t="shared" si="4"/>
        <v>0</v>
      </c>
      <c r="V13" s="38">
        <f t="shared" si="5"/>
        <v>0</v>
      </c>
      <c r="W13" s="166">
        <f t="shared" si="6"/>
        <v>0</v>
      </c>
      <c r="X13" s="38"/>
      <c r="Y13" s="38"/>
      <c r="Z13" s="38"/>
      <c r="AA13" s="206">
        <f t="shared" si="7"/>
        <v>0</v>
      </c>
      <c r="AB13" s="38"/>
      <c r="AC13" s="38"/>
      <c r="AD13" s="38"/>
      <c r="AE13" s="370">
        <f t="shared" si="8"/>
        <v>0</v>
      </c>
      <c r="AF13" s="160"/>
      <c r="AG13" s="38"/>
      <c r="AH13" s="38"/>
      <c r="AI13" s="168">
        <f t="shared" si="9"/>
        <v>0</v>
      </c>
      <c r="AJ13" s="171">
        <f t="shared" si="10"/>
        <v>0</v>
      </c>
    </row>
    <row r="14" spans="1:36" x14ac:dyDescent="0.25">
      <c r="A14" s="15">
        <v>7</v>
      </c>
      <c r="B14" s="16" t="s">
        <v>50</v>
      </c>
      <c r="C14" s="17" t="s">
        <v>12</v>
      </c>
      <c r="D14" s="38"/>
      <c r="E14" s="144"/>
      <c r="F14" s="144"/>
      <c r="G14" s="144"/>
      <c r="H14" s="38"/>
      <c r="I14" s="38"/>
      <c r="J14" s="38">
        <f t="shared" si="0"/>
        <v>0</v>
      </c>
      <c r="K14" s="38">
        <f t="shared" si="1"/>
        <v>0</v>
      </c>
      <c r="L14" s="352">
        <f t="shared" si="2"/>
        <v>0</v>
      </c>
      <c r="M14" s="38"/>
      <c r="N14" s="144"/>
      <c r="O14" s="144"/>
      <c r="P14" s="144"/>
      <c r="Q14" s="38"/>
      <c r="R14" s="38"/>
      <c r="S14" s="38"/>
      <c r="T14" s="38">
        <f t="shared" si="3"/>
        <v>0</v>
      </c>
      <c r="U14" s="38">
        <f t="shared" si="4"/>
        <v>0</v>
      </c>
      <c r="V14" s="38">
        <f t="shared" si="5"/>
        <v>0</v>
      </c>
      <c r="W14" s="166">
        <f t="shared" si="6"/>
        <v>0</v>
      </c>
      <c r="X14" s="38"/>
      <c r="Y14" s="38"/>
      <c r="Z14" s="38"/>
      <c r="AA14" s="206">
        <f t="shared" si="7"/>
        <v>0</v>
      </c>
      <c r="AB14" s="38"/>
      <c r="AC14" s="38"/>
      <c r="AD14" s="38"/>
      <c r="AE14" s="370">
        <f t="shared" si="8"/>
        <v>0</v>
      </c>
      <c r="AF14" s="220"/>
      <c r="AG14" s="38"/>
      <c r="AH14" s="38"/>
      <c r="AI14" s="168">
        <f t="shared" si="9"/>
        <v>0</v>
      </c>
      <c r="AJ14" s="171">
        <f t="shared" si="10"/>
        <v>0</v>
      </c>
    </row>
    <row r="15" spans="1:36" x14ac:dyDescent="0.25">
      <c r="A15" s="15">
        <v>8</v>
      </c>
      <c r="B15" s="16" t="s">
        <v>48</v>
      </c>
      <c r="C15" s="17" t="s">
        <v>12</v>
      </c>
      <c r="D15" s="38"/>
      <c r="E15" s="144"/>
      <c r="F15" s="144"/>
      <c r="G15" s="144"/>
      <c r="H15" s="38"/>
      <c r="I15" s="38"/>
      <c r="J15" s="38">
        <f t="shared" si="0"/>
        <v>0</v>
      </c>
      <c r="K15" s="38">
        <f t="shared" si="1"/>
        <v>0</v>
      </c>
      <c r="L15" s="352">
        <f t="shared" si="2"/>
        <v>0</v>
      </c>
      <c r="M15" s="38"/>
      <c r="N15" s="144"/>
      <c r="O15" s="144"/>
      <c r="P15" s="144"/>
      <c r="Q15" s="38"/>
      <c r="R15" s="38"/>
      <c r="S15" s="38"/>
      <c r="T15" s="38">
        <f t="shared" si="3"/>
        <v>0</v>
      </c>
      <c r="U15" s="38">
        <f t="shared" si="4"/>
        <v>0</v>
      </c>
      <c r="V15" s="38">
        <f t="shared" si="5"/>
        <v>0</v>
      </c>
      <c r="W15" s="166">
        <f t="shared" si="6"/>
        <v>0</v>
      </c>
      <c r="X15" s="38"/>
      <c r="Y15" s="38"/>
      <c r="Z15" s="38"/>
      <c r="AA15" s="206">
        <f t="shared" si="7"/>
        <v>0</v>
      </c>
      <c r="AB15" s="38"/>
      <c r="AC15" s="38"/>
      <c r="AD15" s="38"/>
      <c r="AE15" s="370">
        <f t="shared" si="8"/>
        <v>0</v>
      </c>
      <c r="AF15" s="160"/>
      <c r="AG15" s="38"/>
      <c r="AH15" s="38"/>
      <c r="AI15" s="168">
        <f t="shared" si="9"/>
        <v>0</v>
      </c>
      <c r="AJ15" s="171">
        <f t="shared" si="10"/>
        <v>0</v>
      </c>
    </row>
    <row r="16" spans="1:36" x14ac:dyDescent="0.25">
      <c r="A16" s="15">
        <v>9</v>
      </c>
      <c r="B16" s="16" t="s">
        <v>46</v>
      </c>
      <c r="C16" s="17" t="s">
        <v>12</v>
      </c>
      <c r="D16" s="38"/>
      <c r="E16" s="144"/>
      <c r="F16" s="144"/>
      <c r="G16" s="144"/>
      <c r="H16" s="38"/>
      <c r="I16" s="38"/>
      <c r="J16" s="38">
        <f t="shared" si="0"/>
        <v>0</v>
      </c>
      <c r="K16" s="38">
        <f t="shared" si="1"/>
        <v>0</v>
      </c>
      <c r="L16" s="352">
        <f t="shared" si="2"/>
        <v>0</v>
      </c>
      <c r="M16" s="38"/>
      <c r="N16" s="144"/>
      <c r="O16" s="144"/>
      <c r="P16" s="144"/>
      <c r="Q16" s="38"/>
      <c r="R16" s="38"/>
      <c r="S16" s="38"/>
      <c r="T16" s="38">
        <f t="shared" si="3"/>
        <v>0</v>
      </c>
      <c r="U16" s="38">
        <f t="shared" si="4"/>
        <v>0</v>
      </c>
      <c r="V16" s="38">
        <f t="shared" si="5"/>
        <v>0</v>
      </c>
      <c r="W16" s="166">
        <f t="shared" si="6"/>
        <v>0</v>
      </c>
      <c r="X16" s="38"/>
      <c r="Y16" s="38"/>
      <c r="Z16" s="38"/>
      <c r="AA16" s="206">
        <f t="shared" si="7"/>
        <v>0</v>
      </c>
      <c r="AB16" s="38"/>
      <c r="AC16" s="38"/>
      <c r="AD16" s="38"/>
      <c r="AE16" s="370">
        <f t="shared" si="8"/>
        <v>0</v>
      </c>
      <c r="AF16" s="160"/>
      <c r="AG16" s="38"/>
      <c r="AH16" s="38"/>
      <c r="AI16" s="168">
        <f t="shared" si="9"/>
        <v>0</v>
      </c>
      <c r="AJ16" s="171">
        <f t="shared" si="10"/>
        <v>0</v>
      </c>
    </row>
    <row r="17" spans="1:36" x14ac:dyDescent="0.25">
      <c r="A17" s="15">
        <v>10</v>
      </c>
      <c r="B17" s="16" t="s">
        <v>101</v>
      </c>
      <c r="C17" s="17" t="s">
        <v>12</v>
      </c>
      <c r="D17" s="38"/>
      <c r="E17" s="144"/>
      <c r="F17" s="144"/>
      <c r="G17" s="144"/>
      <c r="H17" s="38"/>
      <c r="I17" s="38"/>
      <c r="J17" s="38">
        <f t="shared" si="0"/>
        <v>0</v>
      </c>
      <c r="K17" s="38">
        <f t="shared" si="1"/>
        <v>0</v>
      </c>
      <c r="L17" s="352">
        <f t="shared" si="2"/>
        <v>0</v>
      </c>
      <c r="M17" s="38"/>
      <c r="N17" s="144"/>
      <c r="O17" s="144"/>
      <c r="P17" s="144"/>
      <c r="Q17" s="38"/>
      <c r="R17" s="38"/>
      <c r="S17" s="38"/>
      <c r="T17" s="38">
        <f t="shared" si="3"/>
        <v>0</v>
      </c>
      <c r="U17" s="38">
        <f t="shared" si="4"/>
        <v>0</v>
      </c>
      <c r="V17" s="38">
        <f t="shared" si="5"/>
        <v>0</v>
      </c>
      <c r="W17" s="166">
        <f t="shared" si="6"/>
        <v>0</v>
      </c>
      <c r="X17" s="38"/>
      <c r="Y17" s="38"/>
      <c r="Z17" s="38"/>
      <c r="AA17" s="206">
        <f t="shared" si="7"/>
        <v>0</v>
      </c>
      <c r="AB17" s="38"/>
      <c r="AC17" s="38"/>
      <c r="AD17" s="38"/>
      <c r="AE17" s="370">
        <f t="shared" si="8"/>
        <v>0</v>
      </c>
      <c r="AF17" s="160"/>
      <c r="AG17" s="38"/>
      <c r="AH17" s="38"/>
      <c r="AI17" s="168">
        <f t="shared" si="9"/>
        <v>0</v>
      </c>
      <c r="AJ17" s="171">
        <f t="shared" si="10"/>
        <v>0</v>
      </c>
    </row>
    <row r="18" spans="1:36" x14ac:dyDescent="0.25">
      <c r="A18" s="15">
        <v>11</v>
      </c>
      <c r="B18" s="16" t="s">
        <v>47</v>
      </c>
      <c r="C18" s="17" t="s">
        <v>12</v>
      </c>
      <c r="D18" s="38"/>
      <c r="E18" s="144"/>
      <c r="F18" s="144"/>
      <c r="G18" s="144"/>
      <c r="H18" s="38"/>
      <c r="I18" s="38"/>
      <c r="J18" s="38">
        <f t="shared" si="0"/>
        <v>0</v>
      </c>
      <c r="K18" s="38">
        <f t="shared" si="1"/>
        <v>0</v>
      </c>
      <c r="L18" s="352">
        <f t="shared" si="2"/>
        <v>0</v>
      </c>
      <c r="M18" s="38"/>
      <c r="N18" s="144"/>
      <c r="O18" s="144"/>
      <c r="P18" s="144"/>
      <c r="Q18" s="38"/>
      <c r="R18" s="38"/>
      <c r="S18" s="38"/>
      <c r="T18" s="38">
        <f t="shared" si="3"/>
        <v>0</v>
      </c>
      <c r="U18" s="38">
        <f t="shared" si="4"/>
        <v>0</v>
      </c>
      <c r="V18" s="38">
        <f t="shared" si="5"/>
        <v>0</v>
      </c>
      <c r="W18" s="166">
        <f t="shared" si="6"/>
        <v>0</v>
      </c>
      <c r="X18" s="38"/>
      <c r="Y18" s="38"/>
      <c r="Z18" s="38"/>
      <c r="AA18" s="206">
        <f t="shared" si="7"/>
        <v>0</v>
      </c>
      <c r="AB18" s="38"/>
      <c r="AC18" s="38"/>
      <c r="AD18" s="38"/>
      <c r="AE18" s="370">
        <f t="shared" si="8"/>
        <v>0</v>
      </c>
      <c r="AF18" s="160"/>
      <c r="AG18" s="38"/>
      <c r="AH18" s="38"/>
      <c r="AI18" s="168">
        <f t="shared" si="9"/>
        <v>0</v>
      </c>
      <c r="AJ18" s="171">
        <f t="shared" si="10"/>
        <v>0</v>
      </c>
    </row>
    <row r="19" spans="1:36" x14ac:dyDescent="0.25">
      <c r="A19" s="15">
        <v>12</v>
      </c>
      <c r="B19" s="54" t="s">
        <v>166</v>
      </c>
      <c r="C19" s="17" t="s">
        <v>12</v>
      </c>
      <c r="D19" s="38"/>
      <c r="E19" s="144"/>
      <c r="F19" s="144"/>
      <c r="G19" s="144"/>
      <c r="H19" s="38"/>
      <c r="I19" s="38"/>
      <c r="J19" s="38">
        <f t="shared" si="0"/>
        <v>0</v>
      </c>
      <c r="K19" s="38">
        <f t="shared" si="1"/>
        <v>0</v>
      </c>
      <c r="L19" s="352">
        <f t="shared" si="2"/>
        <v>0</v>
      </c>
      <c r="M19" s="38"/>
      <c r="N19" s="144"/>
      <c r="O19" s="144"/>
      <c r="P19" s="144"/>
      <c r="Q19" s="38"/>
      <c r="R19" s="38"/>
      <c r="S19" s="38"/>
      <c r="T19" s="38">
        <f t="shared" si="3"/>
        <v>0</v>
      </c>
      <c r="U19" s="38">
        <f t="shared" si="4"/>
        <v>0</v>
      </c>
      <c r="V19" s="38">
        <f t="shared" si="5"/>
        <v>0</v>
      </c>
      <c r="W19" s="166">
        <f t="shared" si="6"/>
        <v>0</v>
      </c>
      <c r="X19" s="38"/>
      <c r="Y19" s="38"/>
      <c r="Z19" s="38"/>
      <c r="AA19" s="206">
        <f t="shared" si="7"/>
        <v>0</v>
      </c>
      <c r="AB19" s="38"/>
      <c r="AC19" s="38"/>
      <c r="AD19" s="38"/>
      <c r="AE19" s="370">
        <f t="shared" si="8"/>
        <v>0</v>
      </c>
      <c r="AF19" s="160"/>
      <c r="AG19" s="38"/>
      <c r="AH19" s="38"/>
      <c r="AI19" s="168">
        <f t="shared" si="9"/>
        <v>0</v>
      </c>
      <c r="AJ19" s="171">
        <f t="shared" si="10"/>
        <v>0</v>
      </c>
    </row>
    <row r="20" spans="1:36" x14ac:dyDescent="0.25">
      <c r="A20" s="6"/>
      <c r="B20" s="64" t="s">
        <v>40</v>
      </c>
      <c r="C20" s="52"/>
      <c r="D20" s="145"/>
      <c r="E20" s="146"/>
      <c r="F20" s="146"/>
      <c r="G20" s="146"/>
      <c r="H20" s="147"/>
      <c r="I20" s="147"/>
      <c r="J20" s="38">
        <f t="shared" si="0"/>
        <v>0</v>
      </c>
      <c r="K20" s="38">
        <f t="shared" si="1"/>
        <v>0</v>
      </c>
      <c r="L20" s="352">
        <f>J20+K20</f>
        <v>0</v>
      </c>
      <c r="M20" s="145"/>
      <c r="N20" s="146"/>
      <c r="O20" s="146"/>
      <c r="P20" s="146"/>
      <c r="Q20" s="147"/>
      <c r="R20" s="147"/>
      <c r="S20" s="147"/>
      <c r="T20" s="38">
        <f t="shared" si="3"/>
        <v>0</v>
      </c>
      <c r="U20" s="38">
        <f t="shared" si="4"/>
        <v>0</v>
      </c>
      <c r="V20" s="38">
        <f t="shared" si="5"/>
        <v>0</v>
      </c>
      <c r="W20" s="166">
        <f t="shared" si="6"/>
        <v>0</v>
      </c>
      <c r="X20" s="147"/>
      <c r="Y20" s="147"/>
      <c r="Z20" s="147"/>
      <c r="AA20" s="206">
        <f>(Z20+Y20+X20)*$AA$5</f>
        <v>0</v>
      </c>
      <c r="AB20" s="147"/>
      <c r="AC20" s="147"/>
      <c r="AD20" s="147"/>
      <c r="AE20" s="370">
        <f t="shared" si="8"/>
        <v>0</v>
      </c>
      <c r="AF20" s="190"/>
      <c r="AG20" s="147"/>
      <c r="AH20" s="147"/>
      <c r="AI20" s="168">
        <f>(AF20+AG20+AH20)*$AI$5</f>
        <v>0</v>
      </c>
      <c r="AJ20" s="171">
        <f t="shared" si="10"/>
        <v>0</v>
      </c>
    </row>
    <row r="21" spans="1:36" x14ac:dyDescent="0.25">
      <c r="A21" s="15">
        <v>13</v>
      </c>
      <c r="B21" s="16" t="s">
        <v>41</v>
      </c>
      <c r="C21" s="17" t="s">
        <v>12</v>
      </c>
      <c r="D21" s="435">
        <v>2.5000000000000001E-3</v>
      </c>
      <c r="E21" s="436">
        <v>3.3500000000000001E-3</v>
      </c>
      <c r="F21" s="144">
        <v>1E-3</v>
      </c>
      <c r="G21" s="144"/>
      <c r="H21" s="38"/>
      <c r="I21" s="38"/>
      <c r="J21" s="38">
        <f t="shared" si="0"/>
        <v>5.8500000000000002E-3</v>
      </c>
      <c r="K21" s="38">
        <f t="shared" si="1"/>
        <v>0</v>
      </c>
      <c r="L21" s="352">
        <f>J21+K21</f>
        <v>5.8500000000000002E-3</v>
      </c>
      <c r="M21" s="435">
        <v>2.5000000000000001E-3</v>
      </c>
      <c r="N21" s="436">
        <v>3.3500000000000001E-3</v>
      </c>
      <c r="O21" s="144">
        <v>1E-3</v>
      </c>
      <c r="P21" s="144"/>
      <c r="Q21" s="38"/>
      <c r="R21" s="38"/>
      <c r="S21" s="38"/>
      <c r="T21" s="38">
        <f t="shared" si="3"/>
        <v>0</v>
      </c>
      <c r="U21" s="38">
        <f t="shared" si="4"/>
        <v>0</v>
      </c>
      <c r="V21" s="38">
        <f t="shared" si="5"/>
        <v>0</v>
      </c>
      <c r="W21" s="166">
        <f t="shared" si="6"/>
        <v>0</v>
      </c>
      <c r="X21" s="38"/>
      <c r="Y21" s="38"/>
      <c r="Z21" s="38"/>
      <c r="AA21" s="206">
        <f>(Z21+Y21+X21)*$AA$5</f>
        <v>0</v>
      </c>
      <c r="AB21" s="38"/>
      <c r="AC21" s="38"/>
      <c r="AD21" s="38"/>
      <c r="AE21" s="370">
        <f t="shared" si="8"/>
        <v>0</v>
      </c>
      <c r="AF21" s="220">
        <f>2.5/1000</f>
        <v>2.5000000000000001E-3</v>
      </c>
      <c r="AG21" s="38"/>
      <c r="AH21" s="38"/>
      <c r="AI21" s="168">
        <f>(AF21+AG21+AH21)*$AI$5</f>
        <v>2.5000000000000001E-3</v>
      </c>
      <c r="AJ21" s="171">
        <f t="shared" si="10"/>
        <v>8.3499999999999998E-3</v>
      </c>
    </row>
    <row r="22" spans="1:36" x14ac:dyDescent="0.25">
      <c r="A22" s="15">
        <v>14</v>
      </c>
      <c r="B22" s="16" t="s">
        <v>42</v>
      </c>
      <c r="C22" s="17" t="s">
        <v>12</v>
      </c>
      <c r="D22" s="38"/>
      <c r="E22" s="144"/>
      <c r="F22" s="144"/>
      <c r="G22" s="436">
        <v>3.0000000000000001E-3</v>
      </c>
      <c r="H22" s="38"/>
      <c r="I22" s="38"/>
      <c r="J22" s="38">
        <f t="shared" si="0"/>
        <v>3.0000000000000001E-3</v>
      </c>
      <c r="K22" s="38">
        <f t="shared" si="1"/>
        <v>0</v>
      </c>
      <c r="L22" s="352">
        <f>J22+K22</f>
        <v>3.0000000000000001E-3</v>
      </c>
      <c r="M22" s="38"/>
      <c r="N22" s="144"/>
      <c r="O22" s="144"/>
      <c r="P22" s="436">
        <v>3.0000000000000001E-3</v>
      </c>
      <c r="Q22" s="38"/>
      <c r="R22" s="38"/>
      <c r="S22" s="38"/>
      <c r="T22" s="38">
        <f t="shared" si="3"/>
        <v>0</v>
      </c>
      <c r="U22" s="38">
        <f t="shared" si="4"/>
        <v>0</v>
      </c>
      <c r="V22" s="38">
        <f t="shared" si="5"/>
        <v>0</v>
      </c>
      <c r="W22" s="166">
        <f t="shared" si="6"/>
        <v>0</v>
      </c>
      <c r="X22" s="38"/>
      <c r="Y22" s="38"/>
      <c r="Z22" s="38"/>
      <c r="AA22" s="206">
        <f>(Z22+Y22+X22)*$AA$5</f>
        <v>0</v>
      </c>
      <c r="AB22" s="167">
        <v>3.0000000000000001E-3</v>
      </c>
      <c r="AC22" s="38"/>
      <c r="AD22" s="38"/>
      <c r="AE22" s="370">
        <f t="shared" si="8"/>
        <v>0</v>
      </c>
      <c r="AF22" s="220">
        <f>2.3/1000</f>
        <v>2.3E-3</v>
      </c>
      <c r="AG22" s="38"/>
      <c r="AH22" s="38"/>
      <c r="AI22" s="168">
        <f>(AF22+AG22+AH22)*$AI$5</f>
        <v>2.3E-3</v>
      </c>
      <c r="AJ22" s="171">
        <f t="shared" si="10"/>
        <v>5.3E-3</v>
      </c>
    </row>
    <row r="23" spans="1:36" x14ac:dyDescent="0.25">
      <c r="A23" s="15">
        <v>15</v>
      </c>
      <c r="B23" s="16" t="s">
        <v>43</v>
      </c>
      <c r="C23" s="17" t="s">
        <v>12</v>
      </c>
      <c r="D23" s="38"/>
      <c r="E23" s="144"/>
      <c r="F23" s="144"/>
      <c r="G23" s="144"/>
      <c r="H23" s="38"/>
      <c r="I23" s="38"/>
      <c r="J23" s="38">
        <f t="shared" si="0"/>
        <v>0</v>
      </c>
      <c r="K23" s="38">
        <f t="shared" si="1"/>
        <v>0</v>
      </c>
      <c r="L23" s="352">
        <f>J23+K23</f>
        <v>0</v>
      </c>
      <c r="M23" s="38"/>
      <c r="N23" s="144"/>
      <c r="O23" s="144"/>
      <c r="P23" s="144"/>
      <c r="Q23" s="38"/>
      <c r="R23" s="38"/>
      <c r="S23" s="38"/>
      <c r="T23" s="38">
        <f t="shared" si="3"/>
        <v>0</v>
      </c>
      <c r="U23" s="38">
        <f t="shared" si="4"/>
        <v>0</v>
      </c>
      <c r="V23" s="38">
        <f t="shared" si="5"/>
        <v>0</v>
      </c>
      <c r="W23" s="166">
        <f t="shared" si="6"/>
        <v>0</v>
      </c>
      <c r="X23" s="38"/>
      <c r="Y23" s="38"/>
      <c r="Z23" s="38"/>
      <c r="AA23" s="206">
        <f>(Z23+Y23+X23)*$AA$5</f>
        <v>0</v>
      </c>
      <c r="AB23" s="38"/>
      <c r="AC23" s="38"/>
      <c r="AD23" s="38"/>
      <c r="AE23" s="370">
        <f t="shared" si="8"/>
        <v>0</v>
      </c>
      <c r="AF23" s="160"/>
      <c r="AG23" s="38"/>
      <c r="AH23" s="38"/>
      <c r="AI23" s="168">
        <f>(AF23+AG23+AH23)*$AI$5</f>
        <v>0</v>
      </c>
      <c r="AJ23" s="171">
        <f t="shared" si="10"/>
        <v>0</v>
      </c>
    </row>
    <row r="24" spans="1:36" x14ac:dyDescent="0.25">
      <c r="A24" s="6"/>
      <c r="B24" s="64" t="s">
        <v>15</v>
      </c>
      <c r="C24" s="52"/>
      <c r="D24" s="145"/>
      <c r="E24" s="146"/>
      <c r="F24" s="146"/>
      <c r="G24" s="146"/>
      <c r="H24" s="147"/>
      <c r="I24" s="147"/>
      <c r="J24" s="38">
        <f t="shared" si="0"/>
        <v>0</v>
      </c>
      <c r="K24" s="38">
        <f t="shared" si="1"/>
        <v>0</v>
      </c>
      <c r="L24" s="352">
        <f t="shared" si="2"/>
        <v>0</v>
      </c>
      <c r="M24" s="145"/>
      <c r="N24" s="146"/>
      <c r="O24" s="146"/>
      <c r="P24" s="146"/>
      <c r="Q24" s="147"/>
      <c r="R24" s="147"/>
      <c r="S24" s="147"/>
      <c r="T24" s="38">
        <f t="shared" si="3"/>
        <v>0</v>
      </c>
      <c r="U24" s="38">
        <f t="shared" si="4"/>
        <v>0</v>
      </c>
      <c r="V24" s="38">
        <f t="shared" si="5"/>
        <v>0</v>
      </c>
      <c r="W24" s="166">
        <f t="shared" si="6"/>
        <v>0</v>
      </c>
      <c r="X24" s="147"/>
      <c r="Y24" s="147"/>
      <c r="Z24" s="147"/>
      <c r="AA24" s="206">
        <f t="shared" si="7"/>
        <v>0</v>
      </c>
      <c r="AB24" s="147"/>
      <c r="AC24" s="147"/>
      <c r="AD24" s="147"/>
      <c r="AE24" s="370">
        <f t="shared" si="8"/>
        <v>0</v>
      </c>
      <c r="AF24" s="190"/>
      <c r="AG24" s="147"/>
      <c r="AH24" s="147"/>
      <c r="AI24" s="168">
        <f t="shared" si="9"/>
        <v>0</v>
      </c>
      <c r="AJ24" s="171">
        <f t="shared" si="10"/>
        <v>0</v>
      </c>
    </row>
    <row r="25" spans="1:36" x14ac:dyDescent="0.25">
      <c r="A25" s="15">
        <v>16</v>
      </c>
      <c r="B25" s="19" t="s">
        <v>16</v>
      </c>
      <c r="C25" s="20" t="s">
        <v>12</v>
      </c>
      <c r="D25" s="38"/>
      <c r="E25" s="144"/>
      <c r="F25" s="144"/>
      <c r="G25" s="144"/>
      <c r="H25" s="38"/>
      <c r="I25" s="38"/>
      <c r="J25" s="38">
        <f t="shared" si="0"/>
        <v>0</v>
      </c>
      <c r="K25" s="38">
        <f t="shared" si="1"/>
        <v>0</v>
      </c>
      <c r="L25" s="352">
        <f t="shared" si="2"/>
        <v>0</v>
      </c>
      <c r="M25" s="38"/>
      <c r="N25" s="144"/>
      <c r="O25" s="144"/>
      <c r="P25" s="144"/>
      <c r="Q25" s="38"/>
      <c r="R25" s="38"/>
      <c r="S25" s="38"/>
      <c r="T25" s="38">
        <f t="shared" si="3"/>
        <v>0</v>
      </c>
      <c r="U25" s="38">
        <f t="shared" si="4"/>
        <v>0</v>
      </c>
      <c r="V25" s="38">
        <f t="shared" si="5"/>
        <v>0</v>
      </c>
      <c r="W25" s="166">
        <f t="shared" si="6"/>
        <v>0</v>
      </c>
      <c r="X25" s="38"/>
      <c r="Y25" s="38"/>
      <c r="Z25" s="38"/>
      <c r="AA25" s="206">
        <f t="shared" si="7"/>
        <v>0</v>
      </c>
      <c r="AB25" s="38"/>
      <c r="AC25" s="38"/>
      <c r="AD25" s="38"/>
      <c r="AE25" s="370">
        <f t="shared" si="8"/>
        <v>0</v>
      </c>
      <c r="AF25" s="197"/>
      <c r="AG25" s="38"/>
      <c r="AH25" s="38"/>
      <c r="AI25" s="168">
        <f t="shared" si="9"/>
        <v>0</v>
      </c>
      <c r="AJ25" s="171">
        <f t="shared" si="10"/>
        <v>0</v>
      </c>
    </row>
    <row r="26" spans="1:36" x14ac:dyDescent="0.25">
      <c r="A26" s="15">
        <v>17</v>
      </c>
      <c r="B26" s="20" t="s">
        <v>228</v>
      </c>
      <c r="C26" s="20" t="s">
        <v>12</v>
      </c>
      <c r="D26" s="38"/>
      <c r="E26" s="144"/>
      <c r="F26" s="144"/>
      <c r="G26" s="144"/>
      <c r="H26" s="38"/>
      <c r="I26" s="38"/>
      <c r="J26" s="38">
        <f t="shared" si="0"/>
        <v>0</v>
      </c>
      <c r="K26" s="38">
        <f t="shared" si="1"/>
        <v>0</v>
      </c>
      <c r="L26" s="352">
        <f t="shared" si="2"/>
        <v>0</v>
      </c>
      <c r="M26" s="38"/>
      <c r="N26" s="144"/>
      <c r="O26" s="144"/>
      <c r="P26" s="144"/>
      <c r="Q26" s="38"/>
      <c r="R26" s="38"/>
      <c r="S26" s="38"/>
      <c r="T26" s="38">
        <f t="shared" si="3"/>
        <v>0</v>
      </c>
      <c r="U26" s="38">
        <f t="shared" si="4"/>
        <v>0</v>
      </c>
      <c r="V26" s="38">
        <f t="shared" si="5"/>
        <v>0</v>
      </c>
      <c r="W26" s="166">
        <f t="shared" si="6"/>
        <v>0</v>
      </c>
      <c r="X26" s="38"/>
      <c r="Y26" s="38"/>
      <c r="Z26" s="38"/>
      <c r="AA26" s="206">
        <f t="shared" si="7"/>
        <v>0</v>
      </c>
      <c r="AB26" s="38"/>
      <c r="AC26" s="38"/>
      <c r="AD26" s="38"/>
      <c r="AE26" s="370">
        <f t="shared" si="8"/>
        <v>0</v>
      </c>
      <c r="AF26" s="220"/>
      <c r="AG26" s="38"/>
      <c r="AH26" s="38"/>
      <c r="AI26" s="168">
        <f t="shared" si="9"/>
        <v>0</v>
      </c>
      <c r="AJ26" s="171">
        <f t="shared" si="10"/>
        <v>0</v>
      </c>
    </row>
    <row r="27" spans="1:36" x14ac:dyDescent="0.25">
      <c r="A27" s="15">
        <v>18</v>
      </c>
      <c r="B27" s="16" t="s">
        <v>17</v>
      </c>
      <c r="C27" s="17" t="s">
        <v>12</v>
      </c>
      <c r="D27" s="38"/>
      <c r="E27" s="144"/>
      <c r="F27" s="144"/>
      <c r="G27" s="144"/>
      <c r="H27" s="38"/>
      <c r="I27" s="38"/>
      <c r="J27" s="38">
        <f t="shared" si="0"/>
        <v>0</v>
      </c>
      <c r="K27" s="38">
        <f t="shared" si="1"/>
        <v>0</v>
      </c>
      <c r="L27" s="352">
        <f t="shared" si="2"/>
        <v>0</v>
      </c>
      <c r="M27" s="38"/>
      <c r="N27" s="144"/>
      <c r="O27" s="144"/>
      <c r="P27" s="144"/>
      <c r="Q27" s="38"/>
      <c r="R27" s="38"/>
      <c r="S27" s="38"/>
      <c r="T27" s="38">
        <f t="shared" si="3"/>
        <v>0</v>
      </c>
      <c r="U27" s="38">
        <f t="shared" si="4"/>
        <v>0</v>
      </c>
      <c r="V27" s="38">
        <f t="shared" si="5"/>
        <v>0</v>
      </c>
      <c r="W27" s="166">
        <f t="shared" si="6"/>
        <v>0</v>
      </c>
      <c r="X27" s="38"/>
      <c r="Y27" s="38"/>
      <c r="Z27" s="38"/>
      <c r="AA27" s="206">
        <f t="shared" si="7"/>
        <v>0</v>
      </c>
      <c r="AB27" s="38"/>
      <c r="AC27" s="38"/>
      <c r="AD27" s="38"/>
      <c r="AE27" s="370">
        <f t="shared" si="8"/>
        <v>0</v>
      </c>
      <c r="AF27" s="160"/>
      <c r="AG27" s="38"/>
      <c r="AH27" s="38"/>
      <c r="AI27" s="168">
        <f t="shared" si="9"/>
        <v>0</v>
      </c>
      <c r="AJ27" s="171">
        <f t="shared" si="10"/>
        <v>0</v>
      </c>
    </row>
    <row r="28" spans="1:36" x14ac:dyDescent="0.25">
      <c r="A28" s="15">
        <v>19</v>
      </c>
      <c r="B28" s="16" t="s">
        <v>93</v>
      </c>
      <c r="C28" s="17" t="s">
        <v>12</v>
      </c>
      <c r="D28" s="38"/>
      <c r="E28" s="144"/>
      <c r="F28" s="144"/>
      <c r="G28" s="144"/>
      <c r="H28" s="38"/>
      <c r="I28" s="38"/>
      <c r="J28" s="38">
        <f t="shared" si="0"/>
        <v>0</v>
      </c>
      <c r="K28" s="38">
        <f t="shared" si="1"/>
        <v>0</v>
      </c>
      <c r="L28" s="352">
        <f t="shared" si="2"/>
        <v>0</v>
      </c>
      <c r="M28" s="38"/>
      <c r="N28" s="144"/>
      <c r="O28" s="144"/>
      <c r="P28" s="144"/>
      <c r="Q28" s="38"/>
      <c r="R28" s="38"/>
      <c r="S28" s="38"/>
      <c r="T28" s="38">
        <f t="shared" si="3"/>
        <v>0</v>
      </c>
      <c r="U28" s="38">
        <f t="shared" si="4"/>
        <v>0</v>
      </c>
      <c r="V28" s="38">
        <f t="shared" si="5"/>
        <v>0</v>
      </c>
      <c r="W28" s="166">
        <f t="shared" si="6"/>
        <v>0</v>
      </c>
      <c r="X28" s="38"/>
      <c r="Y28" s="38"/>
      <c r="Z28" s="38"/>
      <c r="AA28" s="206">
        <f t="shared" si="7"/>
        <v>0</v>
      </c>
      <c r="AB28" s="38"/>
      <c r="AC28" s="38"/>
      <c r="AD28" s="38"/>
      <c r="AE28" s="370">
        <f t="shared" si="8"/>
        <v>0</v>
      </c>
      <c r="AF28" s="160"/>
      <c r="AG28" s="38"/>
      <c r="AH28" s="38"/>
      <c r="AI28" s="168">
        <f t="shared" si="9"/>
        <v>0</v>
      </c>
      <c r="AJ28" s="171">
        <f t="shared" si="10"/>
        <v>0</v>
      </c>
    </row>
    <row r="29" spans="1:36" x14ac:dyDescent="0.25">
      <c r="A29" s="15">
        <v>20</v>
      </c>
      <c r="B29" s="16" t="s">
        <v>94</v>
      </c>
      <c r="C29" s="17" t="s">
        <v>12</v>
      </c>
      <c r="D29" s="38"/>
      <c r="E29" s="144"/>
      <c r="F29" s="144"/>
      <c r="G29" s="144"/>
      <c r="H29" s="38"/>
      <c r="I29" s="38"/>
      <c r="J29" s="38">
        <f t="shared" si="0"/>
        <v>0</v>
      </c>
      <c r="K29" s="38">
        <f t="shared" si="1"/>
        <v>0</v>
      </c>
      <c r="L29" s="352">
        <f t="shared" si="2"/>
        <v>0</v>
      </c>
      <c r="M29" s="38"/>
      <c r="N29" s="144"/>
      <c r="O29" s="144"/>
      <c r="P29" s="144"/>
      <c r="Q29" s="38"/>
      <c r="R29" s="38"/>
      <c r="S29" s="38"/>
      <c r="T29" s="38">
        <f t="shared" si="3"/>
        <v>0</v>
      </c>
      <c r="U29" s="38">
        <f t="shared" si="4"/>
        <v>0</v>
      </c>
      <c r="V29" s="38">
        <f t="shared" si="5"/>
        <v>0</v>
      </c>
      <c r="W29" s="166">
        <f t="shared" si="6"/>
        <v>0</v>
      </c>
      <c r="X29" s="38"/>
      <c r="Y29" s="38"/>
      <c r="Z29" s="38"/>
      <c r="AA29" s="206">
        <f t="shared" si="7"/>
        <v>0</v>
      </c>
      <c r="AB29" s="38"/>
      <c r="AC29" s="38"/>
      <c r="AD29" s="38"/>
      <c r="AE29" s="370">
        <f t="shared" si="8"/>
        <v>0</v>
      </c>
      <c r="AF29" s="160"/>
      <c r="AG29" s="38"/>
      <c r="AH29" s="38"/>
      <c r="AI29" s="168">
        <f t="shared" si="9"/>
        <v>0</v>
      </c>
      <c r="AJ29" s="171">
        <f t="shared" si="10"/>
        <v>0</v>
      </c>
    </row>
    <row r="30" spans="1:36" x14ac:dyDescent="0.25">
      <c r="A30" s="15">
        <v>21</v>
      </c>
      <c r="B30" s="16" t="s">
        <v>227</v>
      </c>
      <c r="C30" s="17" t="s">
        <v>12</v>
      </c>
      <c r="D30" s="38"/>
      <c r="E30" s="144"/>
      <c r="F30" s="144"/>
      <c r="G30" s="144"/>
      <c r="H30" s="38"/>
      <c r="I30" s="38"/>
      <c r="J30" s="38">
        <f t="shared" si="0"/>
        <v>0</v>
      </c>
      <c r="K30" s="38">
        <f t="shared" si="1"/>
        <v>0</v>
      </c>
      <c r="L30" s="352">
        <f t="shared" si="2"/>
        <v>0</v>
      </c>
      <c r="M30" s="38"/>
      <c r="N30" s="144"/>
      <c r="O30" s="144"/>
      <c r="P30" s="144"/>
      <c r="Q30" s="38"/>
      <c r="R30" s="38"/>
      <c r="S30" s="38"/>
      <c r="T30" s="38">
        <f t="shared" si="3"/>
        <v>0</v>
      </c>
      <c r="U30" s="38">
        <f t="shared" si="4"/>
        <v>0</v>
      </c>
      <c r="V30" s="38">
        <f t="shared" si="5"/>
        <v>0</v>
      </c>
      <c r="W30" s="166">
        <f t="shared" si="6"/>
        <v>0</v>
      </c>
      <c r="X30" s="38"/>
      <c r="Y30" s="38"/>
      <c r="Z30" s="38"/>
      <c r="AA30" s="206">
        <f t="shared" si="7"/>
        <v>0</v>
      </c>
      <c r="AB30" s="38"/>
      <c r="AC30" s="38"/>
      <c r="AD30" s="38"/>
      <c r="AE30" s="370">
        <f t="shared" si="8"/>
        <v>0</v>
      </c>
      <c r="AF30" s="160"/>
      <c r="AG30" s="38"/>
      <c r="AH30" s="38"/>
      <c r="AI30" s="168">
        <f t="shared" si="9"/>
        <v>0</v>
      </c>
      <c r="AJ30" s="171">
        <f t="shared" si="10"/>
        <v>0</v>
      </c>
    </row>
    <row r="31" spans="1:36" x14ac:dyDescent="0.25">
      <c r="A31" s="15">
        <v>22</v>
      </c>
      <c r="B31" s="19" t="s">
        <v>18</v>
      </c>
      <c r="C31" s="20" t="s">
        <v>12</v>
      </c>
      <c r="D31" s="38"/>
      <c r="E31" s="144"/>
      <c r="F31" s="144"/>
      <c r="G31" s="144"/>
      <c r="H31" s="38"/>
      <c r="I31" s="38"/>
      <c r="J31" s="38">
        <f t="shared" si="0"/>
        <v>0</v>
      </c>
      <c r="K31" s="38">
        <f t="shared" si="1"/>
        <v>0</v>
      </c>
      <c r="L31" s="352">
        <f t="shared" si="2"/>
        <v>0</v>
      </c>
      <c r="M31" s="38"/>
      <c r="N31" s="144"/>
      <c r="O31" s="144"/>
      <c r="P31" s="144"/>
      <c r="Q31" s="38"/>
      <c r="R31" s="38"/>
      <c r="S31" s="38"/>
      <c r="T31" s="38">
        <f t="shared" si="3"/>
        <v>0</v>
      </c>
      <c r="U31" s="38">
        <f t="shared" si="4"/>
        <v>0</v>
      </c>
      <c r="V31" s="38">
        <f t="shared" si="5"/>
        <v>0</v>
      </c>
      <c r="W31" s="166">
        <f t="shared" si="6"/>
        <v>0</v>
      </c>
      <c r="X31" s="38"/>
      <c r="Y31" s="38"/>
      <c r="Z31" s="38"/>
      <c r="AA31" s="206">
        <f t="shared" si="7"/>
        <v>0</v>
      </c>
      <c r="AB31" s="38"/>
      <c r="AC31" s="38"/>
      <c r="AD31" s="38"/>
      <c r="AE31" s="370">
        <f t="shared" si="8"/>
        <v>0</v>
      </c>
      <c r="AF31" s="220">
        <f>16.2/1000</f>
        <v>1.6199999999999999E-2</v>
      </c>
      <c r="AG31" s="38"/>
      <c r="AH31" s="38"/>
      <c r="AI31" s="168">
        <f t="shared" si="9"/>
        <v>1.6199999999999999E-2</v>
      </c>
      <c r="AJ31" s="171">
        <f t="shared" si="10"/>
        <v>1.6199999999999999E-2</v>
      </c>
    </row>
    <row r="32" spans="1:36" x14ac:dyDescent="0.25">
      <c r="A32" s="15">
        <v>23</v>
      </c>
      <c r="B32" s="16" t="s">
        <v>188</v>
      </c>
      <c r="C32" s="17" t="s">
        <v>12</v>
      </c>
      <c r="D32" s="38"/>
      <c r="E32" s="144"/>
      <c r="F32" s="144"/>
      <c r="G32" s="144"/>
      <c r="H32" s="38"/>
      <c r="I32" s="38"/>
      <c r="J32" s="38">
        <f t="shared" si="0"/>
        <v>0</v>
      </c>
      <c r="K32" s="38">
        <f t="shared" si="1"/>
        <v>0</v>
      </c>
      <c r="L32" s="352">
        <f t="shared" si="2"/>
        <v>0</v>
      </c>
      <c r="M32" s="38"/>
      <c r="N32" s="144"/>
      <c r="O32" s="144"/>
      <c r="P32" s="144"/>
      <c r="Q32" s="38"/>
      <c r="R32" s="38"/>
      <c r="S32" s="38"/>
      <c r="T32" s="38">
        <f t="shared" si="3"/>
        <v>0</v>
      </c>
      <c r="U32" s="38">
        <f t="shared" si="4"/>
        <v>0</v>
      </c>
      <c r="V32" s="38">
        <f t="shared" si="5"/>
        <v>0</v>
      </c>
      <c r="W32" s="166">
        <f t="shared" si="6"/>
        <v>0</v>
      </c>
      <c r="X32" s="38"/>
      <c r="Y32" s="38"/>
      <c r="Z32" s="38"/>
      <c r="AA32" s="206">
        <f t="shared" si="7"/>
        <v>0</v>
      </c>
      <c r="AB32" s="38"/>
      <c r="AC32" s="38"/>
      <c r="AD32" s="38"/>
      <c r="AE32" s="370">
        <f t="shared" si="8"/>
        <v>0</v>
      </c>
      <c r="AF32" s="160"/>
      <c r="AG32" s="38"/>
      <c r="AH32" s="38"/>
      <c r="AI32" s="168">
        <f t="shared" si="9"/>
        <v>0</v>
      </c>
      <c r="AJ32" s="171">
        <f t="shared" si="10"/>
        <v>0</v>
      </c>
    </row>
    <row r="33" spans="1:36" x14ac:dyDescent="0.25">
      <c r="A33" s="15">
        <v>24</v>
      </c>
      <c r="B33" s="23" t="s">
        <v>108</v>
      </c>
      <c r="C33" s="17" t="s">
        <v>12</v>
      </c>
      <c r="D33" s="38"/>
      <c r="E33" s="144"/>
      <c r="F33" s="144"/>
      <c r="G33" s="144"/>
      <c r="H33" s="38"/>
      <c r="I33" s="38"/>
      <c r="J33" s="38">
        <f t="shared" si="0"/>
        <v>0</v>
      </c>
      <c r="K33" s="38">
        <f t="shared" si="1"/>
        <v>0</v>
      </c>
      <c r="L33" s="352">
        <f t="shared" si="2"/>
        <v>0</v>
      </c>
      <c r="M33" s="38"/>
      <c r="N33" s="144"/>
      <c r="O33" s="144"/>
      <c r="P33" s="144"/>
      <c r="Q33" s="38"/>
      <c r="R33" s="38"/>
      <c r="S33" s="38"/>
      <c r="T33" s="38">
        <f t="shared" si="3"/>
        <v>0</v>
      </c>
      <c r="U33" s="38">
        <f t="shared" si="4"/>
        <v>0</v>
      </c>
      <c r="V33" s="38">
        <f t="shared" si="5"/>
        <v>0</v>
      </c>
      <c r="W33" s="166">
        <f t="shared" si="6"/>
        <v>0</v>
      </c>
      <c r="X33" s="38"/>
      <c r="Y33" s="38"/>
      <c r="Z33" s="38"/>
      <c r="AA33" s="206">
        <f t="shared" si="7"/>
        <v>0</v>
      </c>
      <c r="AB33" s="38"/>
      <c r="AC33" s="38"/>
      <c r="AD33" s="38"/>
      <c r="AE33" s="370">
        <f t="shared" si="8"/>
        <v>0</v>
      </c>
      <c r="AF33" s="160"/>
      <c r="AG33" s="38"/>
      <c r="AH33" s="38"/>
      <c r="AI33" s="168">
        <f t="shared" si="9"/>
        <v>0</v>
      </c>
      <c r="AJ33" s="171">
        <f t="shared" si="10"/>
        <v>0</v>
      </c>
    </row>
    <row r="34" spans="1:36" x14ac:dyDescent="0.25">
      <c r="A34" s="15">
        <v>25</v>
      </c>
      <c r="B34" s="22" t="s">
        <v>187</v>
      </c>
      <c r="C34" s="17" t="s">
        <v>12</v>
      </c>
      <c r="D34" s="38"/>
      <c r="E34" s="144"/>
      <c r="F34" s="144"/>
      <c r="G34" s="144"/>
      <c r="H34" s="38"/>
      <c r="I34" s="38"/>
      <c r="J34" s="38">
        <f t="shared" si="0"/>
        <v>0</v>
      </c>
      <c r="K34" s="38">
        <f t="shared" si="1"/>
        <v>0</v>
      </c>
      <c r="L34" s="352">
        <f t="shared" si="2"/>
        <v>0</v>
      </c>
      <c r="M34" s="38"/>
      <c r="N34" s="144"/>
      <c r="O34" s="144"/>
      <c r="P34" s="144"/>
      <c r="Q34" s="38"/>
      <c r="R34" s="38"/>
      <c r="S34" s="38"/>
      <c r="T34" s="38">
        <f t="shared" si="3"/>
        <v>0</v>
      </c>
      <c r="U34" s="38">
        <f t="shared" si="4"/>
        <v>0</v>
      </c>
      <c r="V34" s="38">
        <f t="shared" si="5"/>
        <v>0</v>
      </c>
      <c r="W34" s="166">
        <f t="shared" si="6"/>
        <v>0</v>
      </c>
      <c r="X34" s="38"/>
      <c r="Y34" s="38"/>
      <c r="Z34" s="38"/>
      <c r="AA34" s="206">
        <f t="shared" si="7"/>
        <v>0</v>
      </c>
      <c r="AB34" s="38"/>
      <c r="AC34" s="38"/>
      <c r="AD34" s="38"/>
      <c r="AE34" s="370">
        <f t="shared" si="8"/>
        <v>0</v>
      </c>
      <c r="AF34" s="160"/>
      <c r="AG34" s="38"/>
      <c r="AH34" s="38"/>
      <c r="AI34" s="168">
        <f t="shared" si="9"/>
        <v>0</v>
      </c>
      <c r="AJ34" s="171">
        <f t="shared" si="10"/>
        <v>0</v>
      </c>
    </row>
    <row r="35" spans="1:36" x14ac:dyDescent="0.25">
      <c r="A35" s="15">
        <v>26</v>
      </c>
      <c r="B35" s="22" t="s">
        <v>117</v>
      </c>
      <c r="C35" s="17" t="s">
        <v>12</v>
      </c>
      <c r="D35" s="38"/>
      <c r="E35" s="144"/>
      <c r="F35" s="144"/>
      <c r="G35" s="144"/>
      <c r="H35" s="38"/>
      <c r="I35" s="38"/>
      <c r="J35" s="38">
        <f t="shared" si="0"/>
        <v>0</v>
      </c>
      <c r="K35" s="38">
        <f t="shared" si="1"/>
        <v>0</v>
      </c>
      <c r="L35" s="352">
        <f t="shared" si="2"/>
        <v>0</v>
      </c>
      <c r="M35" s="38"/>
      <c r="N35" s="144"/>
      <c r="O35" s="144"/>
      <c r="P35" s="144"/>
      <c r="Q35" s="38"/>
      <c r="R35" s="38"/>
      <c r="S35" s="38"/>
      <c r="T35" s="38">
        <f t="shared" si="3"/>
        <v>0</v>
      </c>
      <c r="U35" s="38">
        <f t="shared" si="4"/>
        <v>0</v>
      </c>
      <c r="V35" s="38">
        <f t="shared" si="5"/>
        <v>0</v>
      </c>
      <c r="W35" s="166">
        <f t="shared" si="6"/>
        <v>0</v>
      </c>
      <c r="X35" s="38"/>
      <c r="Y35" s="38"/>
      <c r="Z35" s="38"/>
      <c r="AA35" s="206">
        <f t="shared" si="7"/>
        <v>0</v>
      </c>
      <c r="AB35" s="38"/>
      <c r="AC35" s="38"/>
      <c r="AD35" s="38"/>
      <c r="AE35" s="370">
        <f t="shared" si="8"/>
        <v>0</v>
      </c>
      <c r="AF35" s="160"/>
      <c r="AG35" s="38"/>
      <c r="AH35" s="38"/>
      <c r="AI35" s="168">
        <f t="shared" si="9"/>
        <v>0</v>
      </c>
      <c r="AJ35" s="171">
        <f t="shared" si="10"/>
        <v>0</v>
      </c>
    </row>
    <row r="36" spans="1:36" x14ac:dyDescent="0.25">
      <c r="A36" s="6"/>
      <c r="B36" s="64" t="s">
        <v>20</v>
      </c>
      <c r="C36" s="52"/>
      <c r="D36" s="38"/>
      <c r="E36" s="144"/>
      <c r="F36" s="144"/>
      <c r="G36" s="144"/>
      <c r="H36" s="38"/>
      <c r="I36" s="38"/>
      <c r="J36" s="38">
        <f t="shared" si="0"/>
        <v>0</v>
      </c>
      <c r="K36" s="38">
        <f t="shared" si="1"/>
        <v>0</v>
      </c>
      <c r="L36" s="352">
        <f t="shared" si="2"/>
        <v>0</v>
      </c>
      <c r="M36" s="38"/>
      <c r="N36" s="144"/>
      <c r="O36" s="144"/>
      <c r="P36" s="144"/>
      <c r="Q36" s="38"/>
      <c r="R36" s="38"/>
      <c r="S36" s="38"/>
      <c r="T36" s="38">
        <f t="shared" si="3"/>
        <v>0</v>
      </c>
      <c r="U36" s="38">
        <f t="shared" si="4"/>
        <v>0</v>
      </c>
      <c r="V36" s="38">
        <f t="shared" si="5"/>
        <v>0</v>
      </c>
      <c r="W36" s="166">
        <f t="shared" si="6"/>
        <v>0</v>
      </c>
      <c r="X36" s="38"/>
      <c r="Y36" s="38"/>
      <c r="Z36" s="38"/>
      <c r="AA36" s="206">
        <f t="shared" si="7"/>
        <v>0</v>
      </c>
      <c r="AB36" s="38"/>
      <c r="AC36" s="38"/>
      <c r="AD36" s="38"/>
      <c r="AE36" s="370">
        <f t="shared" si="8"/>
        <v>0</v>
      </c>
      <c r="AF36" s="160"/>
      <c r="AG36" s="38"/>
      <c r="AH36" s="38"/>
      <c r="AI36" s="168">
        <f t="shared" si="9"/>
        <v>0</v>
      </c>
      <c r="AJ36" s="171">
        <f t="shared" si="10"/>
        <v>0</v>
      </c>
    </row>
    <row r="37" spans="1:36" x14ac:dyDescent="0.25">
      <c r="A37" s="15">
        <v>27</v>
      </c>
      <c r="B37" s="19" t="s">
        <v>21</v>
      </c>
      <c r="C37" s="20" t="s">
        <v>12</v>
      </c>
      <c r="D37" s="38"/>
      <c r="E37" s="144"/>
      <c r="F37" s="144"/>
      <c r="G37" s="144"/>
      <c r="H37" s="38"/>
      <c r="I37" s="38"/>
      <c r="J37" s="38">
        <f t="shared" si="0"/>
        <v>0</v>
      </c>
      <c r="K37" s="38">
        <f t="shared" si="1"/>
        <v>0</v>
      </c>
      <c r="L37" s="352">
        <f t="shared" si="2"/>
        <v>0</v>
      </c>
      <c r="M37" s="38"/>
      <c r="N37" s="144"/>
      <c r="O37" s="144"/>
      <c r="P37" s="144"/>
      <c r="Q37" s="38"/>
      <c r="R37" s="38"/>
      <c r="S37" s="38"/>
      <c r="T37" s="38">
        <f t="shared" si="3"/>
        <v>0</v>
      </c>
      <c r="U37" s="38">
        <f t="shared" si="4"/>
        <v>0</v>
      </c>
      <c r="V37" s="38">
        <f t="shared" si="5"/>
        <v>0</v>
      </c>
      <c r="W37" s="166">
        <f t="shared" si="6"/>
        <v>0</v>
      </c>
      <c r="X37" s="38"/>
      <c r="Y37" s="38"/>
      <c r="Z37" s="38"/>
      <c r="AA37" s="206">
        <f t="shared" si="7"/>
        <v>0</v>
      </c>
      <c r="AB37" s="38"/>
      <c r="AC37" s="38"/>
      <c r="AD37" s="38"/>
      <c r="AE37" s="370">
        <f t="shared" si="8"/>
        <v>0</v>
      </c>
      <c r="AF37" s="160"/>
      <c r="AG37" s="38"/>
      <c r="AH37" s="38"/>
      <c r="AI37" s="168">
        <f t="shared" si="9"/>
        <v>0</v>
      </c>
      <c r="AJ37" s="171">
        <f t="shared" si="10"/>
        <v>0</v>
      </c>
    </row>
    <row r="38" spans="1:36" x14ac:dyDescent="0.25">
      <c r="A38" s="15">
        <v>28</v>
      </c>
      <c r="B38" s="19" t="s">
        <v>22</v>
      </c>
      <c r="C38" s="20" t="s">
        <v>12</v>
      </c>
      <c r="D38" s="38"/>
      <c r="E38" s="436">
        <v>9.2480000000000007E-2</v>
      </c>
      <c r="F38" s="144"/>
      <c r="G38" s="144"/>
      <c r="H38" s="38"/>
      <c r="I38" s="38"/>
      <c r="J38" s="38">
        <f t="shared" si="0"/>
        <v>9.2480000000000007E-2</v>
      </c>
      <c r="K38" s="38">
        <f t="shared" si="1"/>
        <v>0</v>
      </c>
      <c r="L38" s="352">
        <f t="shared" si="2"/>
        <v>9.2480000000000007E-2</v>
      </c>
      <c r="M38" s="38"/>
      <c r="N38" s="436">
        <v>9.2480000000000007E-2</v>
      </c>
      <c r="O38" s="144"/>
      <c r="P38" s="144"/>
      <c r="Q38" s="38"/>
      <c r="R38" s="38"/>
      <c r="S38" s="38"/>
      <c r="T38" s="38">
        <f t="shared" si="3"/>
        <v>0</v>
      </c>
      <c r="U38" s="38">
        <f t="shared" si="4"/>
        <v>0</v>
      </c>
      <c r="V38" s="38">
        <f t="shared" si="5"/>
        <v>0</v>
      </c>
      <c r="W38" s="166">
        <f t="shared" si="6"/>
        <v>0</v>
      </c>
      <c r="X38" s="38"/>
      <c r="Y38" s="38"/>
      <c r="Z38" s="38"/>
      <c r="AA38" s="206">
        <f t="shared" si="7"/>
        <v>0</v>
      </c>
      <c r="AB38" s="38"/>
      <c r="AC38" s="38"/>
      <c r="AD38" s="38"/>
      <c r="AE38" s="370">
        <f t="shared" si="8"/>
        <v>0</v>
      </c>
      <c r="AF38" s="160"/>
      <c r="AG38" s="38"/>
      <c r="AH38" s="38"/>
      <c r="AI38" s="168">
        <f t="shared" si="9"/>
        <v>0</v>
      </c>
      <c r="AJ38" s="171">
        <f t="shared" si="10"/>
        <v>9.2480000000000007E-2</v>
      </c>
    </row>
    <row r="39" spans="1:36" x14ac:dyDescent="0.25">
      <c r="A39" s="15">
        <v>29</v>
      </c>
      <c r="B39" s="31" t="s">
        <v>229</v>
      </c>
      <c r="C39" s="20" t="s">
        <v>12</v>
      </c>
      <c r="D39" s="38"/>
      <c r="E39" s="144"/>
      <c r="F39" s="144"/>
      <c r="G39" s="144"/>
      <c r="H39" s="38"/>
      <c r="I39" s="38"/>
      <c r="J39" s="38">
        <f t="shared" si="0"/>
        <v>0</v>
      </c>
      <c r="K39" s="38">
        <f t="shared" si="1"/>
        <v>0</v>
      </c>
      <c r="L39" s="352">
        <f t="shared" si="2"/>
        <v>0</v>
      </c>
      <c r="M39" s="38"/>
      <c r="N39" s="144"/>
      <c r="O39" s="144"/>
      <c r="P39" s="144"/>
      <c r="Q39" s="38"/>
      <c r="R39" s="38"/>
      <c r="S39" s="38"/>
      <c r="T39" s="38">
        <f t="shared" si="3"/>
        <v>0</v>
      </c>
      <c r="U39" s="38">
        <f t="shared" si="4"/>
        <v>0</v>
      </c>
      <c r="V39" s="38">
        <f t="shared" si="5"/>
        <v>0</v>
      </c>
      <c r="W39" s="166">
        <f t="shared" si="6"/>
        <v>0</v>
      </c>
      <c r="X39" s="38"/>
      <c r="Y39" s="38"/>
      <c r="Z39" s="38"/>
      <c r="AA39" s="206">
        <f t="shared" si="7"/>
        <v>0</v>
      </c>
      <c r="AB39" s="38"/>
      <c r="AC39" s="38"/>
      <c r="AD39" s="38"/>
      <c r="AE39" s="370">
        <f t="shared" si="8"/>
        <v>0</v>
      </c>
      <c r="AF39" s="160"/>
      <c r="AG39" s="38"/>
      <c r="AH39" s="38"/>
      <c r="AI39" s="168">
        <f t="shared" si="9"/>
        <v>0</v>
      </c>
      <c r="AJ39" s="171">
        <f t="shared" si="10"/>
        <v>0</v>
      </c>
    </row>
    <row r="40" spans="1:36" x14ac:dyDescent="0.25">
      <c r="A40" s="6"/>
      <c r="B40" s="64" t="s">
        <v>23</v>
      </c>
      <c r="C40" s="52"/>
      <c r="D40" s="145"/>
      <c r="E40" s="146"/>
      <c r="F40" s="146"/>
      <c r="G40" s="146"/>
      <c r="H40" s="147"/>
      <c r="I40" s="147"/>
      <c r="J40" s="38">
        <f t="shared" si="0"/>
        <v>0</v>
      </c>
      <c r="K40" s="38">
        <f t="shared" si="1"/>
        <v>0</v>
      </c>
      <c r="L40" s="352">
        <f t="shared" si="2"/>
        <v>0</v>
      </c>
      <c r="M40" s="145"/>
      <c r="N40" s="146"/>
      <c r="O40" s="146"/>
      <c r="P40" s="146"/>
      <c r="Q40" s="147"/>
      <c r="R40" s="147"/>
      <c r="S40" s="147"/>
      <c r="T40" s="38">
        <f t="shared" si="3"/>
        <v>0</v>
      </c>
      <c r="U40" s="38">
        <f t="shared" si="4"/>
        <v>0</v>
      </c>
      <c r="V40" s="38">
        <f t="shared" si="5"/>
        <v>0</v>
      </c>
      <c r="W40" s="166">
        <f t="shared" si="6"/>
        <v>0</v>
      </c>
      <c r="X40" s="147"/>
      <c r="Y40" s="147"/>
      <c r="Z40" s="147"/>
      <c r="AA40" s="206">
        <f t="shared" si="7"/>
        <v>0</v>
      </c>
      <c r="AB40" s="147"/>
      <c r="AC40" s="147"/>
      <c r="AD40" s="147"/>
      <c r="AE40" s="370">
        <f t="shared" si="8"/>
        <v>0</v>
      </c>
      <c r="AF40" s="190"/>
      <c r="AG40" s="147"/>
      <c r="AH40" s="147"/>
      <c r="AI40" s="168">
        <f t="shared" si="9"/>
        <v>0</v>
      </c>
      <c r="AJ40" s="171">
        <f t="shared" si="10"/>
        <v>0</v>
      </c>
    </row>
    <row r="41" spans="1:36" x14ac:dyDescent="0.25">
      <c r="A41" s="15">
        <v>30</v>
      </c>
      <c r="B41" s="16" t="s">
        <v>24</v>
      </c>
      <c r="C41" s="17" t="s">
        <v>12</v>
      </c>
      <c r="D41" s="38"/>
      <c r="E41" s="144"/>
      <c r="F41" s="144"/>
      <c r="G41" s="144"/>
      <c r="H41" s="38"/>
      <c r="I41" s="38"/>
      <c r="J41" s="38">
        <f t="shared" si="0"/>
        <v>0</v>
      </c>
      <c r="K41" s="38">
        <f t="shared" si="1"/>
        <v>0</v>
      </c>
      <c r="L41" s="352">
        <f t="shared" si="2"/>
        <v>0</v>
      </c>
      <c r="M41" s="38"/>
      <c r="N41" s="144"/>
      <c r="O41" s="144"/>
      <c r="P41" s="144"/>
      <c r="Q41" s="38"/>
      <c r="R41" s="38"/>
      <c r="S41" s="38"/>
      <c r="T41" s="38">
        <f t="shared" si="3"/>
        <v>0</v>
      </c>
      <c r="U41" s="38">
        <f t="shared" si="4"/>
        <v>0</v>
      </c>
      <c r="V41" s="38">
        <f t="shared" si="5"/>
        <v>0</v>
      </c>
      <c r="W41" s="166">
        <f t="shared" si="6"/>
        <v>0</v>
      </c>
      <c r="X41" s="38"/>
      <c r="Y41" s="38"/>
      <c r="Z41" s="38"/>
      <c r="AA41" s="206">
        <f t="shared" si="7"/>
        <v>0</v>
      </c>
      <c r="AB41" s="38"/>
      <c r="AC41" s="38"/>
      <c r="AD41" s="38"/>
      <c r="AE41" s="370">
        <f t="shared" si="8"/>
        <v>0</v>
      </c>
      <c r="AF41" s="160"/>
      <c r="AG41" s="38"/>
      <c r="AH41" s="38"/>
      <c r="AI41" s="168">
        <f t="shared" si="9"/>
        <v>0</v>
      </c>
      <c r="AJ41" s="171">
        <f t="shared" si="10"/>
        <v>0</v>
      </c>
    </row>
    <row r="42" spans="1:36" x14ac:dyDescent="0.25">
      <c r="A42" s="15">
        <v>31</v>
      </c>
      <c r="B42" s="19" t="s">
        <v>25</v>
      </c>
      <c r="C42" s="20" t="s">
        <v>12</v>
      </c>
      <c r="D42" s="38"/>
      <c r="E42" s="144"/>
      <c r="F42" s="144"/>
      <c r="G42" s="144"/>
      <c r="H42" s="38"/>
      <c r="I42" s="38"/>
      <c r="J42" s="38">
        <f t="shared" si="0"/>
        <v>0</v>
      </c>
      <c r="K42" s="38">
        <f t="shared" si="1"/>
        <v>0</v>
      </c>
      <c r="L42" s="352">
        <f t="shared" si="2"/>
        <v>0</v>
      </c>
      <c r="M42" s="38"/>
      <c r="N42" s="144"/>
      <c r="O42" s="144"/>
      <c r="P42" s="144"/>
      <c r="Q42" s="38"/>
      <c r="R42" s="38"/>
      <c r="S42" s="38"/>
      <c r="T42" s="38">
        <f t="shared" si="3"/>
        <v>0</v>
      </c>
      <c r="U42" s="38">
        <f t="shared" si="4"/>
        <v>0</v>
      </c>
      <c r="V42" s="38">
        <f t="shared" si="5"/>
        <v>0</v>
      </c>
      <c r="W42" s="166">
        <f t="shared" si="6"/>
        <v>0</v>
      </c>
      <c r="X42" s="38"/>
      <c r="Y42" s="38"/>
      <c r="Z42" s="38"/>
      <c r="AA42" s="206">
        <f t="shared" si="7"/>
        <v>0</v>
      </c>
      <c r="AB42" s="38"/>
      <c r="AC42" s="38"/>
      <c r="AD42" s="38"/>
      <c r="AE42" s="370">
        <f t="shared" si="8"/>
        <v>0</v>
      </c>
      <c r="AF42" s="160"/>
      <c r="AG42" s="38"/>
      <c r="AH42" s="38"/>
      <c r="AI42" s="168">
        <f t="shared" si="9"/>
        <v>0</v>
      </c>
      <c r="AJ42" s="171">
        <f t="shared" si="10"/>
        <v>0</v>
      </c>
    </row>
    <row r="43" spans="1:36" x14ac:dyDescent="0.25">
      <c r="A43" s="15">
        <v>32</v>
      </c>
      <c r="B43" s="19" t="s">
        <v>26</v>
      </c>
      <c r="C43" s="20" t="s">
        <v>12</v>
      </c>
      <c r="D43" s="38"/>
      <c r="E43" s="144"/>
      <c r="F43" s="144"/>
      <c r="G43" s="144"/>
      <c r="H43" s="38"/>
      <c r="I43" s="38"/>
      <c r="J43" s="38">
        <f t="shared" si="0"/>
        <v>0</v>
      </c>
      <c r="K43" s="38">
        <f t="shared" si="1"/>
        <v>0</v>
      </c>
      <c r="L43" s="352">
        <f t="shared" si="2"/>
        <v>0</v>
      </c>
      <c r="M43" s="38"/>
      <c r="N43" s="144"/>
      <c r="O43" s="144"/>
      <c r="P43" s="144"/>
      <c r="Q43" s="38"/>
      <c r="R43" s="38"/>
      <c r="S43" s="38"/>
      <c r="T43" s="38">
        <f t="shared" si="3"/>
        <v>0</v>
      </c>
      <c r="U43" s="38">
        <f t="shared" si="4"/>
        <v>0</v>
      </c>
      <c r="V43" s="38">
        <f t="shared" si="5"/>
        <v>0</v>
      </c>
      <c r="W43" s="166">
        <f t="shared" si="6"/>
        <v>0</v>
      </c>
      <c r="X43" s="38"/>
      <c r="Y43" s="38"/>
      <c r="Z43" s="38"/>
      <c r="AA43" s="206">
        <f t="shared" si="7"/>
        <v>0</v>
      </c>
      <c r="AB43" s="38"/>
      <c r="AC43" s="38"/>
      <c r="AD43" s="38"/>
      <c r="AE43" s="370">
        <f t="shared" si="8"/>
        <v>0</v>
      </c>
      <c r="AF43" s="160"/>
      <c r="AG43" s="38"/>
      <c r="AH43" s="38"/>
      <c r="AI43" s="168">
        <f t="shared" si="9"/>
        <v>0</v>
      </c>
      <c r="AJ43" s="171">
        <f t="shared" si="10"/>
        <v>0</v>
      </c>
    </row>
    <row r="44" spans="1:36" x14ac:dyDescent="0.25">
      <c r="A44" s="15">
        <v>33</v>
      </c>
      <c r="B44" s="19" t="s">
        <v>27</v>
      </c>
      <c r="C44" s="20" t="s">
        <v>12</v>
      </c>
      <c r="D44" s="38"/>
      <c r="E44" s="144"/>
      <c r="F44" s="144"/>
      <c r="G44" s="144"/>
      <c r="H44" s="38"/>
      <c r="I44" s="38"/>
      <c r="J44" s="38">
        <f t="shared" si="0"/>
        <v>0</v>
      </c>
      <c r="K44" s="38">
        <f t="shared" si="1"/>
        <v>0</v>
      </c>
      <c r="L44" s="352">
        <f t="shared" si="2"/>
        <v>0</v>
      </c>
      <c r="M44" s="38"/>
      <c r="N44" s="144"/>
      <c r="O44" s="144"/>
      <c r="P44" s="144"/>
      <c r="Q44" s="38"/>
      <c r="R44" s="38"/>
      <c r="S44" s="38"/>
      <c r="T44" s="38">
        <f t="shared" si="3"/>
        <v>0</v>
      </c>
      <c r="U44" s="38">
        <f t="shared" si="4"/>
        <v>0</v>
      </c>
      <c r="V44" s="38">
        <f t="shared" si="5"/>
        <v>0</v>
      </c>
      <c r="W44" s="166">
        <f t="shared" si="6"/>
        <v>0</v>
      </c>
      <c r="X44" s="38"/>
      <c r="Y44" s="38"/>
      <c r="Z44" s="38"/>
      <c r="AA44" s="206">
        <f t="shared" si="7"/>
        <v>0</v>
      </c>
      <c r="AB44" s="38"/>
      <c r="AC44" s="38"/>
      <c r="AD44" s="38"/>
      <c r="AE44" s="370">
        <f t="shared" si="8"/>
        <v>0</v>
      </c>
      <c r="AF44" s="160"/>
      <c r="AG44" s="38"/>
      <c r="AH44" s="38"/>
      <c r="AI44" s="168">
        <f t="shared" si="9"/>
        <v>0</v>
      </c>
      <c r="AJ44" s="171">
        <f t="shared" si="10"/>
        <v>0</v>
      </c>
    </row>
    <row r="45" spans="1:36" x14ac:dyDescent="0.25">
      <c r="A45" s="15">
        <v>34</v>
      </c>
      <c r="B45" s="16" t="s">
        <v>28</v>
      </c>
      <c r="C45" s="17" t="s">
        <v>12</v>
      </c>
      <c r="D45" s="38"/>
      <c r="E45" s="144"/>
      <c r="F45" s="144"/>
      <c r="G45" s="144"/>
      <c r="H45" s="38"/>
      <c r="I45" s="38"/>
      <c r="J45" s="38">
        <f t="shared" si="0"/>
        <v>0</v>
      </c>
      <c r="K45" s="38">
        <f t="shared" si="1"/>
        <v>0</v>
      </c>
      <c r="L45" s="352">
        <f t="shared" si="2"/>
        <v>0</v>
      </c>
      <c r="M45" s="38"/>
      <c r="N45" s="144"/>
      <c r="O45" s="144"/>
      <c r="P45" s="144"/>
      <c r="Q45" s="38"/>
      <c r="R45" s="38"/>
      <c r="S45" s="38"/>
      <c r="T45" s="38">
        <f t="shared" si="3"/>
        <v>0</v>
      </c>
      <c r="U45" s="38">
        <f t="shared" si="4"/>
        <v>0</v>
      </c>
      <c r="V45" s="38">
        <f t="shared" si="5"/>
        <v>0</v>
      </c>
      <c r="W45" s="166">
        <f t="shared" si="6"/>
        <v>0</v>
      </c>
      <c r="X45" s="38"/>
      <c r="Y45" s="38"/>
      <c r="Z45" s="38"/>
      <c r="AA45" s="206">
        <f t="shared" si="7"/>
        <v>0</v>
      </c>
      <c r="AB45" s="38"/>
      <c r="AC45" s="38"/>
      <c r="AD45" s="38"/>
      <c r="AE45" s="370">
        <f t="shared" si="8"/>
        <v>0</v>
      </c>
      <c r="AF45" s="160"/>
      <c r="AG45" s="38"/>
      <c r="AH45" s="38"/>
      <c r="AI45" s="168">
        <f t="shared" si="9"/>
        <v>0</v>
      </c>
      <c r="AJ45" s="171">
        <f t="shared" si="10"/>
        <v>0</v>
      </c>
    </row>
    <row r="46" spans="1:36" x14ac:dyDescent="0.25">
      <c r="A46" s="15">
        <v>35</v>
      </c>
      <c r="B46" s="16" t="s">
        <v>29</v>
      </c>
      <c r="C46" s="17" t="s">
        <v>12</v>
      </c>
      <c r="D46" s="38"/>
      <c r="E46" s="144"/>
      <c r="F46" s="144"/>
      <c r="G46" s="144"/>
      <c r="H46" s="38"/>
      <c r="I46" s="38"/>
      <c r="J46" s="38">
        <f t="shared" si="0"/>
        <v>0</v>
      </c>
      <c r="K46" s="38">
        <f t="shared" si="1"/>
        <v>0</v>
      </c>
      <c r="L46" s="352">
        <f t="shared" si="2"/>
        <v>0</v>
      </c>
      <c r="M46" s="38"/>
      <c r="N46" s="144"/>
      <c r="O46" s="144"/>
      <c r="P46" s="144"/>
      <c r="Q46" s="38"/>
      <c r="R46" s="38"/>
      <c r="S46" s="38"/>
      <c r="T46" s="38">
        <f t="shared" si="3"/>
        <v>0</v>
      </c>
      <c r="U46" s="38">
        <f t="shared" si="4"/>
        <v>0</v>
      </c>
      <c r="V46" s="38">
        <f t="shared" si="5"/>
        <v>0</v>
      </c>
      <c r="W46" s="166">
        <f t="shared" si="6"/>
        <v>0</v>
      </c>
      <c r="X46" s="38"/>
      <c r="Y46" s="38"/>
      <c r="Z46" s="38"/>
      <c r="AA46" s="206">
        <f t="shared" si="7"/>
        <v>0</v>
      </c>
      <c r="AB46" s="38"/>
      <c r="AC46" s="38"/>
      <c r="AD46" s="38"/>
      <c r="AE46" s="370">
        <f t="shared" si="8"/>
        <v>0</v>
      </c>
      <c r="AF46" s="160"/>
      <c r="AG46" s="38"/>
      <c r="AH46" s="38"/>
      <c r="AI46" s="168">
        <f t="shared" si="9"/>
        <v>0</v>
      </c>
      <c r="AJ46" s="171">
        <f t="shared" si="10"/>
        <v>0</v>
      </c>
    </row>
    <row r="47" spans="1:36" x14ac:dyDescent="0.25">
      <c r="A47" s="15">
        <v>36</v>
      </c>
      <c r="B47" s="16" t="s">
        <v>30</v>
      </c>
      <c r="C47" s="17" t="s">
        <v>12</v>
      </c>
      <c r="D47" s="38"/>
      <c r="E47" s="144"/>
      <c r="F47" s="144"/>
      <c r="G47" s="144"/>
      <c r="H47" s="38"/>
      <c r="I47" s="38"/>
      <c r="J47" s="38">
        <f t="shared" si="0"/>
        <v>0</v>
      </c>
      <c r="K47" s="38">
        <f t="shared" si="1"/>
        <v>0</v>
      </c>
      <c r="L47" s="352">
        <f t="shared" si="2"/>
        <v>0</v>
      </c>
      <c r="M47" s="38"/>
      <c r="N47" s="144"/>
      <c r="O47" s="144"/>
      <c r="P47" s="144"/>
      <c r="Q47" s="38"/>
      <c r="R47" s="38"/>
      <c r="S47" s="38"/>
      <c r="T47" s="38">
        <f t="shared" si="3"/>
        <v>0</v>
      </c>
      <c r="U47" s="38">
        <f t="shared" si="4"/>
        <v>0</v>
      </c>
      <c r="V47" s="38">
        <f t="shared" si="5"/>
        <v>0</v>
      </c>
      <c r="W47" s="166">
        <f t="shared" si="6"/>
        <v>0</v>
      </c>
      <c r="X47" s="38"/>
      <c r="Y47" s="38"/>
      <c r="Z47" s="38"/>
      <c r="AA47" s="206">
        <f t="shared" si="7"/>
        <v>0</v>
      </c>
      <c r="AB47" s="38"/>
      <c r="AC47" s="38"/>
      <c r="AD47" s="38"/>
      <c r="AE47" s="370">
        <f t="shared" si="8"/>
        <v>0</v>
      </c>
      <c r="AF47" s="160"/>
      <c r="AG47" s="38"/>
      <c r="AH47" s="38"/>
      <c r="AI47" s="168">
        <f t="shared" si="9"/>
        <v>0</v>
      </c>
      <c r="AJ47" s="171">
        <f t="shared" si="10"/>
        <v>0</v>
      </c>
    </row>
    <row r="48" spans="1:36" x14ac:dyDescent="0.25">
      <c r="A48" s="15">
        <v>37</v>
      </c>
      <c r="B48" s="16" t="s">
        <v>31</v>
      </c>
      <c r="C48" s="17" t="s">
        <v>12</v>
      </c>
      <c r="D48" s="38"/>
      <c r="E48" s="144"/>
      <c r="F48" s="144"/>
      <c r="G48" s="144"/>
      <c r="H48" s="38"/>
      <c r="I48" s="38"/>
      <c r="J48" s="38">
        <f t="shared" si="0"/>
        <v>0</v>
      </c>
      <c r="K48" s="38">
        <f t="shared" si="1"/>
        <v>0</v>
      </c>
      <c r="L48" s="352">
        <f t="shared" si="2"/>
        <v>0</v>
      </c>
      <c r="M48" s="38"/>
      <c r="N48" s="144"/>
      <c r="O48" s="144"/>
      <c r="P48" s="144"/>
      <c r="Q48" s="38"/>
      <c r="R48" s="38"/>
      <c r="S48" s="38"/>
      <c r="T48" s="38">
        <f t="shared" si="3"/>
        <v>0</v>
      </c>
      <c r="U48" s="38">
        <f t="shared" si="4"/>
        <v>0</v>
      </c>
      <c r="V48" s="38">
        <f t="shared" si="5"/>
        <v>0</v>
      </c>
      <c r="W48" s="166">
        <f t="shared" si="6"/>
        <v>0</v>
      </c>
      <c r="X48" s="38"/>
      <c r="Y48" s="38"/>
      <c r="Z48" s="38"/>
      <c r="AA48" s="206">
        <f t="shared" si="7"/>
        <v>0</v>
      </c>
      <c r="AB48" s="38"/>
      <c r="AC48" s="38"/>
      <c r="AD48" s="38"/>
      <c r="AE48" s="370">
        <f t="shared" si="8"/>
        <v>0</v>
      </c>
      <c r="AF48" s="160"/>
      <c r="AG48" s="38"/>
      <c r="AH48" s="38"/>
      <c r="AI48" s="168">
        <f t="shared" si="9"/>
        <v>0</v>
      </c>
      <c r="AJ48" s="171">
        <f t="shared" si="10"/>
        <v>0</v>
      </c>
    </row>
    <row r="49" spans="1:36" x14ac:dyDescent="0.25">
      <c r="A49" s="15">
        <v>38</v>
      </c>
      <c r="B49" s="16" t="s">
        <v>32</v>
      </c>
      <c r="C49" s="17" t="s">
        <v>12</v>
      </c>
      <c r="D49" s="38"/>
      <c r="E49" s="144"/>
      <c r="F49" s="144"/>
      <c r="G49" s="144"/>
      <c r="H49" s="38"/>
      <c r="I49" s="38"/>
      <c r="J49" s="38">
        <f t="shared" si="0"/>
        <v>0</v>
      </c>
      <c r="K49" s="38">
        <f t="shared" si="1"/>
        <v>0</v>
      </c>
      <c r="L49" s="352">
        <f t="shared" si="2"/>
        <v>0</v>
      </c>
      <c r="M49" s="38"/>
      <c r="N49" s="144"/>
      <c r="O49" s="144"/>
      <c r="P49" s="144"/>
      <c r="Q49" s="38"/>
      <c r="R49" s="38"/>
      <c r="S49" s="38"/>
      <c r="T49" s="38">
        <f t="shared" si="3"/>
        <v>0</v>
      </c>
      <c r="U49" s="38">
        <f t="shared" si="4"/>
        <v>0</v>
      </c>
      <c r="V49" s="38">
        <f t="shared" si="5"/>
        <v>0</v>
      </c>
      <c r="W49" s="166">
        <f t="shared" si="6"/>
        <v>0</v>
      </c>
      <c r="X49" s="38"/>
      <c r="Y49" s="38"/>
      <c r="Z49" s="38"/>
      <c r="AA49" s="206">
        <f t="shared" si="7"/>
        <v>0</v>
      </c>
      <c r="AB49" s="38"/>
      <c r="AC49" s="38"/>
      <c r="AD49" s="38"/>
      <c r="AE49" s="370">
        <f t="shared" si="8"/>
        <v>0</v>
      </c>
      <c r="AF49" s="160"/>
      <c r="AG49" s="38"/>
      <c r="AH49" s="38"/>
      <c r="AI49" s="168">
        <f t="shared" si="9"/>
        <v>0</v>
      </c>
      <c r="AJ49" s="171">
        <f t="shared" si="10"/>
        <v>0</v>
      </c>
    </row>
    <row r="50" spans="1:36" x14ac:dyDescent="0.25">
      <c r="A50" s="15">
        <v>39</v>
      </c>
      <c r="B50" s="16" t="s">
        <v>33</v>
      </c>
      <c r="C50" s="17" t="s">
        <v>12</v>
      </c>
      <c r="D50" s="38"/>
      <c r="E50" s="144"/>
      <c r="F50" s="144"/>
      <c r="G50" s="144"/>
      <c r="H50" s="38"/>
      <c r="I50" s="38"/>
      <c r="J50" s="38">
        <f t="shared" si="0"/>
        <v>0</v>
      </c>
      <c r="K50" s="38">
        <f t="shared" si="1"/>
        <v>0</v>
      </c>
      <c r="L50" s="352">
        <f t="shared" si="2"/>
        <v>0</v>
      </c>
      <c r="M50" s="38"/>
      <c r="N50" s="144"/>
      <c r="O50" s="144"/>
      <c r="P50" s="144"/>
      <c r="Q50" s="38"/>
      <c r="R50" s="38"/>
      <c r="S50" s="38"/>
      <c r="T50" s="38">
        <f t="shared" si="3"/>
        <v>0</v>
      </c>
      <c r="U50" s="38">
        <f t="shared" si="4"/>
        <v>0</v>
      </c>
      <c r="V50" s="38">
        <f t="shared" si="5"/>
        <v>0</v>
      </c>
      <c r="W50" s="166">
        <f t="shared" si="6"/>
        <v>0</v>
      </c>
      <c r="X50" s="38"/>
      <c r="Y50" s="38"/>
      <c r="Z50" s="38"/>
      <c r="AA50" s="206">
        <f t="shared" si="7"/>
        <v>0</v>
      </c>
      <c r="AB50" s="38"/>
      <c r="AC50" s="38"/>
      <c r="AD50" s="38"/>
      <c r="AE50" s="370">
        <f t="shared" si="8"/>
        <v>0</v>
      </c>
      <c r="AF50" s="160"/>
      <c r="AG50" s="38"/>
      <c r="AH50" s="38"/>
      <c r="AI50" s="168">
        <f t="shared" si="9"/>
        <v>0</v>
      </c>
      <c r="AJ50" s="171">
        <f t="shared" si="10"/>
        <v>0</v>
      </c>
    </row>
    <row r="51" spans="1:36" x14ac:dyDescent="0.25">
      <c r="A51" s="15">
        <v>40</v>
      </c>
      <c r="B51" s="16" t="s">
        <v>34</v>
      </c>
      <c r="C51" s="17" t="s">
        <v>12</v>
      </c>
      <c r="D51" s="38"/>
      <c r="E51" s="144"/>
      <c r="F51" s="144"/>
      <c r="G51" s="144"/>
      <c r="H51" s="38"/>
      <c r="I51" s="38"/>
      <c r="J51" s="38">
        <f t="shared" si="0"/>
        <v>0</v>
      </c>
      <c r="K51" s="38">
        <f t="shared" si="1"/>
        <v>0</v>
      </c>
      <c r="L51" s="352">
        <f t="shared" si="2"/>
        <v>0</v>
      </c>
      <c r="M51" s="38"/>
      <c r="N51" s="144"/>
      <c r="O51" s="144"/>
      <c r="P51" s="144"/>
      <c r="Q51" s="38"/>
      <c r="R51" s="38"/>
      <c r="S51" s="38"/>
      <c r="T51" s="38">
        <f t="shared" si="3"/>
        <v>0</v>
      </c>
      <c r="U51" s="38">
        <f t="shared" si="4"/>
        <v>0</v>
      </c>
      <c r="V51" s="38">
        <f t="shared" si="5"/>
        <v>0</v>
      </c>
      <c r="W51" s="166">
        <f t="shared" si="6"/>
        <v>0</v>
      </c>
      <c r="X51" s="38"/>
      <c r="Y51" s="38"/>
      <c r="Z51" s="38"/>
      <c r="AA51" s="206">
        <f t="shared" si="7"/>
        <v>0</v>
      </c>
      <c r="AB51" s="167">
        <v>0.03</v>
      </c>
      <c r="AC51" s="38"/>
      <c r="AD51" s="38"/>
      <c r="AE51" s="370">
        <f t="shared" si="8"/>
        <v>0</v>
      </c>
      <c r="AF51" s="160"/>
      <c r="AG51" s="38"/>
      <c r="AH51" s="38"/>
      <c r="AI51" s="168">
        <f t="shared" si="9"/>
        <v>0</v>
      </c>
      <c r="AJ51" s="171">
        <f t="shared" si="10"/>
        <v>0</v>
      </c>
    </row>
    <row r="52" spans="1:36" x14ac:dyDescent="0.25">
      <c r="A52" s="15">
        <v>41</v>
      </c>
      <c r="B52" s="19" t="s">
        <v>35</v>
      </c>
      <c r="C52" s="20" t="s">
        <v>12</v>
      </c>
      <c r="D52" s="38"/>
      <c r="E52" s="144"/>
      <c r="F52" s="144"/>
      <c r="G52" s="436">
        <v>5.3999999999999999E-2</v>
      </c>
      <c r="H52" s="38"/>
      <c r="I52" s="38"/>
      <c r="J52" s="38">
        <f t="shared" si="0"/>
        <v>5.3999999999999999E-2</v>
      </c>
      <c r="K52" s="38">
        <f t="shared" si="1"/>
        <v>0</v>
      </c>
      <c r="L52" s="352">
        <f t="shared" si="2"/>
        <v>5.3999999999999999E-2</v>
      </c>
      <c r="M52" s="38"/>
      <c r="N52" s="144"/>
      <c r="O52" s="144"/>
      <c r="P52" s="436">
        <v>5.3999999999999999E-2</v>
      </c>
      <c r="Q52" s="38"/>
      <c r="R52" s="38"/>
      <c r="S52" s="38"/>
      <c r="T52" s="38">
        <f t="shared" si="3"/>
        <v>0</v>
      </c>
      <c r="U52" s="38">
        <f t="shared" si="4"/>
        <v>0</v>
      </c>
      <c r="V52" s="38">
        <f t="shared" si="5"/>
        <v>0</v>
      </c>
      <c r="W52" s="166">
        <f t="shared" si="6"/>
        <v>0</v>
      </c>
      <c r="X52" s="38"/>
      <c r="Y52" s="38"/>
      <c r="Z52" s="38"/>
      <c r="AA52" s="206">
        <f t="shared" si="7"/>
        <v>0</v>
      </c>
      <c r="AB52" s="38"/>
      <c r="AC52" s="38"/>
      <c r="AD52" s="38"/>
      <c r="AE52" s="370">
        <f t="shared" si="8"/>
        <v>0</v>
      </c>
      <c r="AF52" s="160"/>
      <c r="AG52" s="38"/>
      <c r="AH52" s="38"/>
      <c r="AI52" s="168">
        <f t="shared" si="9"/>
        <v>0</v>
      </c>
      <c r="AJ52" s="171">
        <f t="shared" si="10"/>
        <v>5.3999999999999999E-2</v>
      </c>
    </row>
    <row r="53" spans="1:36" x14ac:dyDescent="0.25">
      <c r="A53" s="15">
        <v>42</v>
      </c>
      <c r="B53" s="22" t="s">
        <v>39</v>
      </c>
      <c r="C53" s="23" t="s">
        <v>12</v>
      </c>
      <c r="D53" s="38"/>
      <c r="E53" s="144"/>
      <c r="F53" s="144"/>
      <c r="G53" s="144"/>
      <c r="H53" s="38"/>
      <c r="I53" s="38"/>
      <c r="J53" s="38">
        <f t="shared" si="0"/>
        <v>0</v>
      </c>
      <c r="K53" s="38">
        <f t="shared" si="1"/>
        <v>0</v>
      </c>
      <c r="L53" s="352">
        <f t="shared" si="2"/>
        <v>0</v>
      </c>
      <c r="M53" s="38"/>
      <c r="N53" s="144"/>
      <c r="O53" s="144"/>
      <c r="P53" s="144"/>
      <c r="Q53" s="38"/>
      <c r="R53" s="38"/>
      <c r="S53" s="38"/>
      <c r="T53" s="38">
        <f t="shared" si="3"/>
        <v>0</v>
      </c>
      <c r="U53" s="38">
        <f t="shared" si="4"/>
        <v>0</v>
      </c>
      <c r="V53" s="38">
        <f t="shared" si="5"/>
        <v>0</v>
      </c>
      <c r="W53" s="166">
        <f t="shared" si="6"/>
        <v>0</v>
      </c>
      <c r="X53" s="38"/>
      <c r="Y53" s="38"/>
      <c r="Z53" s="38"/>
      <c r="AA53" s="206">
        <f t="shared" si="7"/>
        <v>0</v>
      </c>
      <c r="AB53" s="38"/>
      <c r="AC53" s="38"/>
      <c r="AD53" s="38"/>
      <c r="AE53" s="370">
        <f t="shared" si="8"/>
        <v>0</v>
      </c>
      <c r="AF53" s="160"/>
      <c r="AG53" s="38"/>
      <c r="AH53" s="38"/>
      <c r="AI53" s="168">
        <f t="shared" si="9"/>
        <v>0</v>
      </c>
      <c r="AJ53" s="171">
        <f t="shared" si="10"/>
        <v>0</v>
      </c>
    </row>
    <row r="54" spans="1:36" x14ac:dyDescent="0.25">
      <c r="A54" s="15">
        <v>43</v>
      </c>
      <c r="B54" s="19" t="s">
        <v>190</v>
      </c>
      <c r="C54" s="20" t="s">
        <v>12</v>
      </c>
      <c r="D54" s="38"/>
      <c r="E54" s="144"/>
      <c r="F54" s="144"/>
      <c r="G54" s="144"/>
      <c r="H54" s="38"/>
      <c r="I54" s="38"/>
      <c r="J54" s="38">
        <f t="shared" si="0"/>
        <v>0</v>
      </c>
      <c r="K54" s="38">
        <f t="shared" si="1"/>
        <v>0</v>
      </c>
      <c r="L54" s="352">
        <f t="shared" si="2"/>
        <v>0</v>
      </c>
      <c r="M54" s="38"/>
      <c r="N54" s="144"/>
      <c r="O54" s="144"/>
      <c r="P54" s="144"/>
      <c r="Q54" s="38"/>
      <c r="R54" s="38"/>
      <c r="S54" s="38"/>
      <c r="T54" s="38">
        <f t="shared" si="3"/>
        <v>0</v>
      </c>
      <c r="U54" s="38">
        <f t="shared" si="4"/>
        <v>0</v>
      </c>
      <c r="V54" s="38">
        <f t="shared" si="5"/>
        <v>0</v>
      </c>
      <c r="W54" s="166">
        <f t="shared" si="6"/>
        <v>0</v>
      </c>
      <c r="X54" s="38"/>
      <c r="Y54" s="38"/>
      <c r="Z54" s="38"/>
      <c r="AA54" s="206">
        <f t="shared" si="7"/>
        <v>0</v>
      </c>
      <c r="AB54" s="38"/>
      <c r="AC54" s="38"/>
      <c r="AD54" s="38"/>
      <c r="AE54" s="370">
        <f t="shared" si="8"/>
        <v>0</v>
      </c>
      <c r="AF54" s="160"/>
      <c r="AG54" s="38"/>
      <c r="AH54" s="38"/>
      <c r="AI54" s="168">
        <f t="shared" si="9"/>
        <v>0</v>
      </c>
      <c r="AJ54" s="171">
        <f t="shared" si="10"/>
        <v>0</v>
      </c>
    </row>
    <row r="55" spans="1:36" x14ac:dyDescent="0.25">
      <c r="A55" s="15">
        <v>44</v>
      </c>
      <c r="B55" s="16" t="s">
        <v>36</v>
      </c>
      <c r="C55" s="17" t="s">
        <v>12</v>
      </c>
      <c r="D55" s="38"/>
      <c r="E55" s="144"/>
      <c r="F55" s="144"/>
      <c r="G55" s="144"/>
      <c r="H55" s="38"/>
      <c r="I55" s="38"/>
      <c r="J55" s="38">
        <f t="shared" si="0"/>
        <v>0</v>
      </c>
      <c r="K55" s="38">
        <f t="shared" si="1"/>
        <v>0</v>
      </c>
      <c r="L55" s="352">
        <f t="shared" si="2"/>
        <v>0</v>
      </c>
      <c r="M55" s="38"/>
      <c r="N55" s="144"/>
      <c r="O55" s="144"/>
      <c r="P55" s="144"/>
      <c r="Q55" s="38"/>
      <c r="R55" s="38"/>
      <c r="S55" s="38"/>
      <c r="T55" s="38">
        <f t="shared" si="3"/>
        <v>0</v>
      </c>
      <c r="U55" s="38">
        <f t="shared" si="4"/>
        <v>0</v>
      </c>
      <c r="V55" s="38">
        <f t="shared" si="5"/>
        <v>0</v>
      </c>
      <c r="W55" s="166">
        <f t="shared" si="6"/>
        <v>0</v>
      </c>
      <c r="X55" s="38"/>
      <c r="Y55" s="38"/>
      <c r="Z55" s="38"/>
      <c r="AA55" s="206">
        <f t="shared" si="7"/>
        <v>0</v>
      </c>
      <c r="AB55" s="38"/>
      <c r="AC55" s="38"/>
      <c r="AD55" s="38"/>
      <c r="AE55" s="370">
        <f t="shared" si="8"/>
        <v>0</v>
      </c>
      <c r="AF55" s="220">
        <f>20/1000</f>
        <v>0.02</v>
      </c>
      <c r="AG55" s="38"/>
      <c r="AH55" s="38"/>
      <c r="AI55" s="168">
        <f t="shared" si="9"/>
        <v>0.02</v>
      </c>
      <c r="AJ55" s="171">
        <f t="shared" si="10"/>
        <v>0.02</v>
      </c>
    </row>
    <row r="56" spans="1:36" x14ac:dyDescent="0.25">
      <c r="A56" s="15">
        <v>45</v>
      </c>
      <c r="B56" s="16" t="s">
        <v>37</v>
      </c>
      <c r="C56" s="17" t="s">
        <v>12</v>
      </c>
      <c r="D56" s="38"/>
      <c r="E56" s="144"/>
      <c r="F56" s="144"/>
      <c r="G56" s="144"/>
      <c r="H56" s="38">
        <v>0.01</v>
      </c>
      <c r="I56" s="38"/>
      <c r="J56" s="38">
        <f t="shared" si="0"/>
        <v>0.01</v>
      </c>
      <c r="K56" s="38">
        <f t="shared" si="1"/>
        <v>0</v>
      </c>
      <c r="L56" s="352">
        <f t="shared" si="2"/>
        <v>0.01</v>
      </c>
      <c r="M56" s="435">
        <v>1.5E-3</v>
      </c>
      <c r="N56" s="144"/>
      <c r="O56" s="144"/>
      <c r="P56" s="144"/>
      <c r="Q56" s="38">
        <v>0.01</v>
      </c>
      <c r="R56" s="38"/>
      <c r="S56" s="38"/>
      <c r="T56" s="38">
        <f t="shared" si="3"/>
        <v>0</v>
      </c>
      <c r="U56" s="38">
        <f t="shared" si="4"/>
        <v>0</v>
      </c>
      <c r="V56" s="38">
        <f t="shared" si="5"/>
        <v>0</v>
      </c>
      <c r="W56" s="166">
        <f t="shared" si="6"/>
        <v>0</v>
      </c>
      <c r="X56" s="38"/>
      <c r="Y56" s="206">
        <v>0.01</v>
      </c>
      <c r="Z56" s="38"/>
      <c r="AA56" s="206">
        <f t="shared" si="7"/>
        <v>0.01</v>
      </c>
      <c r="AB56" s="167">
        <v>8.0000000000000004E-4</v>
      </c>
      <c r="AC56" s="167">
        <v>0.01</v>
      </c>
      <c r="AD56" s="38"/>
      <c r="AE56" s="370">
        <f t="shared" si="8"/>
        <v>0</v>
      </c>
      <c r="AF56" s="220"/>
      <c r="AG56" s="168">
        <f>10/1000</f>
        <v>0.01</v>
      </c>
      <c r="AH56" s="38"/>
      <c r="AI56" s="168">
        <f t="shared" si="9"/>
        <v>0.01</v>
      </c>
      <c r="AJ56" s="171">
        <f t="shared" si="10"/>
        <v>0.03</v>
      </c>
    </row>
    <row r="57" spans="1:36" x14ac:dyDescent="0.25">
      <c r="A57" s="15">
        <v>46</v>
      </c>
      <c r="B57" s="16" t="s">
        <v>38</v>
      </c>
      <c r="C57" s="17" t="s">
        <v>12</v>
      </c>
      <c r="D57" s="38"/>
      <c r="E57" s="436">
        <v>5.9999999999999995E-4</v>
      </c>
      <c r="F57" s="144"/>
      <c r="G57" s="436">
        <v>5.0000000000000001E-4</v>
      </c>
      <c r="H57" s="38"/>
      <c r="I57" s="38"/>
      <c r="J57" s="38">
        <f t="shared" si="0"/>
        <v>1.0999999999999998E-3</v>
      </c>
      <c r="K57" s="38">
        <f t="shared" si="1"/>
        <v>0</v>
      </c>
      <c r="L57" s="352">
        <f t="shared" si="2"/>
        <v>1.0999999999999998E-3</v>
      </c>
      <c r="M57" s="38"/>
      <c r="N57" s="436">
        <v>5.9999999999999995E-4</v>
      </c>
      <c r="O57" s="144"/>
      <c r="P57" s="436">
        <v>5.0000000000000001E-4</v>
      </c>
      <c r="Q57" s="38"/>
      <c r="R57" s="38"/>
      <c r="S57" s="38"/>
      <c r="T57" s="38">
        <f t="shared" si="3"/>
        <v>0</v>
      </c>
      <c r="U57" s="38">
        <f t="shared" si="4"/>
        <v>0</v>
      </c>
      <c r="V57" s="38">
        <f t="shared" si="5"/>
        <v>0</v>
      </c>
      <c r="W57" s="166">
        <f t="shared" si="6"/>
        <v>0</v>
      </c>
      <c r="X57" s="38"/>
      <c r="Y57" s="38"/>
      <c r="Z57" s="38"/>
      <c r="AA57" s="206">
        <f t="shared" si="7"/>
        <v>0</v>
      </c>
      <c r="AB57" s="167">
        <v>4.0000000000000002E-4</v>
      </c>
      <c r="AC57" s="38"/>
      <c r="AD57" s="38"/>
      <c r="AE57" s="370">
        <f t="shared" si="8"/>
        <v>0</v>
      </c>
      <c r="AF57" s="220">
        <f>3.1/1000</f>
        <v>3.0999999999999999E-3</v>
      </c>
      <c r="AG57" s="38"/>
      <c r="AH57" s="38"/>
      <c r="AI57" s="168">
        <f t="shared" si="9"/>
        <v>3.0999999999999999E-3</v>
      </c>
      <c r="AJ57" s="171">
        <f t="shared" si="10"/>
        <v>4.1999999999999997E-3</v>
      </c>
    </row>
    <row r="58" spans="1:36" x14ac:dyDescent="0.25">
      <c r="A58" s="15">
        <v>47</v>
      </c>
      <c r="B58" s="16" t="s">
        <v>14</v>
      </c>
      <c r="C58" s="17" t="s">
        <v>12</v>
      </c>
      <c r="D58" s="38"/>
      <c r="E58" s="436">
        <v>8.9999999999999993E-3</v>
      </c>
      <c r="F58" s="144"/>
      <c r="G58" s="144"/>
      <c r="H58" s="38"/>
      <c r="I58" s="38"/>
      <c r="J58" s="38">
        <f t="shared" si="0"/>
        <v>8.9999999999999993E-3</v>
      </c>
      <c r="K58" s="38">
        <f t="shared" si="1"/>
        <v>0</v>
      </c>
      <c r="L58" s="352">
        <f t="shared" si="2"/>
        <v>8.9999999999999993E-3</v>
      </c>
      <c r="M58" s="38"/>
      <c r="N58" s="436">
        <v>8.9999999999999993E-3</v>
      </c>
      <c r="O58" s="144"/>
      <c r="P58" s="144"/>
      <c r="Q58" s="38"/>
      <c r="R58" s="38"/>
      <c r="S58" s="38"/>
      <c r="T58" s="38">
        <f t="shared" si="3"/>
        <v>0</v>
      </c>
      <c r="U58" s="38">
        <f t="shared" si="4"/>
        <v>0</v>
      </c>
      <c r="V58" s="38">
        <f t="shared" si="5"/>
        <v>0</v>
      </c>
      <c r="W58" s="166">
        <f t="shared" si="6"/>
        <v>0</v>
      </c>
      <c r="X58" s="38"/>
      <c r="Y58" s="38"/>
      <c r="Z58" s="38"/>
      <c r="AA58" s="206">
        <f t="shared" si="7"/>
        <v>0</v>
      </c>
      <c r="AB58" s="38"/>
      <c r="AC58" s="38"/>
      <c r="AD58" s="38"/>
      <c r="AE58" s="370">
        <f t="shared" si="8"/>
        <v>0</v>
      </c>
      <c r="AF58" s="160"/>
      <c r="AG58" s="38"/>
      <c r="AH58" s="38"/>
      <c r="AI58" s="168">
        <f t="shared" si="9"/>
        <v>0</v>
      </c>
      <c r="AJ58" s="171">
        <f t="shared" si="10"/>
        <v>8.9999999999999993E-3</v>
      </c>
    </row>
    <row r="59" spans="1:36" x14ac:dyDescent="0.25">
      <c r="A59" s="15">
        <v>48</v>
      </c>
      <c r="B59" s="22" t="s">
        <v>191</v>
      </c>
      <c r="C59" s="17" t="s">
        <v>12</v>
      </c>
      <c r="D59" s="38"/>
      <c r="E59" s="144"/>
      <c r="F59" s="144"/>
      <c r="G59" s="144"/>
      <c r="H59" s="38"/>
      <c r="I59" s="38"/>
      <c r="J59" s="38">
        <f t="shared" si="0"/>
        <v>0</v>
      </c>
      <c r="K59" s="38">
        <f t="shared" si="1"/>
        <v>0</v>
      </c>
      <c r="L59" s="352">
        <f t="shared" si="2"/>
        <v>0</v>
      </c>
      <c r="M59" s="38"/>
      <c r="N59" s="144"/>
      <c r="O59" s="144"/>
      <c r="P59" s="144"/>
      <c r="Q59" s="38"/>
      <c r="R59" s="38"/>
      <c r="S59" s="38"/>
      <c r="T59" s="38">
        <f t="shared" si="3"/>
        <v>0</v>
      </c>
      <c r="U59" s="38">
        <f t="shared" si="4"/>
        <v>0</v>
      </c>
      <c r="V59" s="38">
        <f t="shared" si="5"/>
        <v>0</v>
      </c>
      <c r="W59" s="166">
        <f t="shared" si="6"/>
        <v>0</v>
      </c>
      <c r="X59" s="38"/>
      <c r="Y59" s="38"/>
      <c r="Z59" s="38"/>
      <c r="AA59" s="206">
        <f t="shared" si="7"/>
        <v>0</v>
      </c>
      <c r="AB59" s="38"/>
      <c r="AC59" s="38"/>
      <c r="AD59" s="38"/>
      <c r="AE59" s="370">
        <f t="shared" si="8"/>
        <v>0</v>
      </c>
      <c r="AF59" s="160"/>
      <c r="AG59" s="38"/>
      <c r="AH59" s="38"/>
      <c r="AI59" s="168">
        <f t="shared" si="9"/>
        <v>0</v>
      </c>
      <c r="AJ59" s="171">
        <f t="shared" si="10"/>
        <v>0</v>
      </c>
    </row>
    <row r="60" spans="1:36" x14ac:dyDescent="0.25">
      <c r="A60" s="15">
        <v>49</v>
      </c>
      <c r="B60" s="22" t="s">
        <v>192</v>
      </c>
      <c r="C60" s="17" t="s">
        <v>12</v>
      </c>
      <c r="D60" s="38"/>
      <c r="E60" s="144"/>
      <c r="F60" s="144"/>
      <c r="G60" s="144"/>
      <c r="H60" s="38"/>
      <c r="I60" s="38"/>
      <c r="J60" s="38">
        <f t="shared" si="0"/>
        <v>0</v>
      </c>
      <c r="K60" s="38">
        <f t="shared" si="1"/>
        <v>0</v>
      </c>
      <c r="L60" s="352">
        <f t="shared" si="2"/>
        <v>0</v>
      </c>
      <c r="M60" s="38"/>
      <c r="N60" s="144"/>
      <c r="O60" s="144"/>
      <c r="P60" s="144"/>
      <c r="Q60" s="38"/>
      <c r="R60" s="38"/>
      <c r="S60" s="38"/>
      <c r="T60" s="38">
        <f t="shared" si="3"/>
        <v>0</v>
      </c>
      <c r="U60" s="38">
        <f t="shared" si="4"/>
        <v>0</v>
      </c>
      <c r="V60" s="38">
        <f t="shared" si="5"/>
        <v>0</v>
      </c>
      <c r="W60" s="166">
        <f t="shared" si="6"/>
        <v>0</v>
      </c>
      <c r="X60" s="38"/>
      <c r="Y60" s="38"/>
      <c r="Z60" s="38"/>
      <c r="AA60" s="206">
        <f t="shared" si="7"/>
        <v>0</v>
      </c>
      <c r="AB60" s="38"/>
      <c r="AC60" s="38"/>
      <c r="AD60" s="38"/>
      <c r="AE60" s="370">
        <f t="shared" si="8"/>
        <v>0</v>
      </c>
      <c r="AF60" s="160"/>
      <c r="AG60" s="38"/>
      <c r="AH60" s="38"/>
      <c r="AI60" s="168">
        <f t="shared" si="9"/>
        <v>0</v>
      </c>
      <c r="AJ60" s="171">
        <f t="shared" si="10"/>
        <v>0</v>
      </c>
    </row>
    <row r="61" spans="1:36" x14ac:dyDescent="0.25">
      <c r="A61" s="6"/>
      <c r="B61" s="64" t="s">
        <v>51</v>
      </c>
      <c r="C61" s="7"/>
      <c r="D61" s="38"/>
      <c r="E61" s="144"/>
      <c r="F61" s="144"/>
      <c r="G61" s="144"/>
      <c r="H61" s="38"/>
      <c r="I61" s="38"/>
      <c r="J61" s="38">
        <f t="shared" si="0"/>
        <v>0</v>
      </c>
      <c r="K61" s="38">
        <f t="shared" si="1"/>
        <v>0</v>
      </c>
      <c r="L61" s="352">
        <f t="shared" si="2"/>
        <v>0</v>
      </c>
      <c r="M61" s="38"/>
      <c r="N61" s="144"/>
      <c r="O61" s="144"/>
      <c r="P61" s="144"/>
      <c r="Q61" s="38"/>
      <c r="R61" s="38"/>
      <c r="S61" s="38"/>
      <c r="T61" s="38">
        <f t="shared" si="3"/>
        <v>0</v>
      </c>
      <c r="U61" s="38">
        <f t="shared" si="4"/>
        <v>0</v>
      </c>
      <c r="V61" s="38">
        <f t="shared" si="5"/>
        <v>0</v>
      </c>
      <c r="W61" s="166">
        <f t="shared" si="6"/>
        <v>0</v>
      </c>
      <c r="X61" s="38"/>
      <c r="Y61" s="38"/>
      <c r="Z61" s="38"/>
      <c r="AA61" s="206">
        <f t="shared" si="7"/>
        <v>0</v>
      </c>
      <c r="AB61" s="38"/>
      <c r="AC61" s="38"/>
      <c r="AD61" s="38"/>
      <c r="AE61" s="370">
        <f t="shared" si="8"/>
        <v>0</v>
      </c>
      <c r="AF61" s="160"/>
      <c r="AG61" s="38"/>
      <c r="AH61" s="38"/>
      <c r="AI61" s="168">
        <f t="shared" si="9"/>
        <v>0</v>
      </c>
      <c r="AJ61" s="171">
        <f t="shared" si="10"/>
        <v>0</v>
      </c>
    </row>
    <row r="62" spans="1:36" x14ac:dyDescent="0.25">
      <c r="A62" s="67">
        <v>50</v>
      </c>
      <c r="B62" s="19" t="s">
        <v>52</v>
      </c>
      <c r="C62" s="20" t="s">
        <v>12</v>
      </c>
      <c r="D62" s="38"/>
      <c r="E62" s="144"/>
      <c r="F62" s="144"/>
      <c r="G62" s="144"/>
      <c r="H62" s="38"/>
      <c r="I62" s="38"/>
      <c r="J62" s="38">
        <f t="shared" si="0"/>
        <v>0</v>
      </c>
      <c r="K62" s="38">
        <f t="shared" si="1"/>
        <v>0</v>
      </c>
      <c r="L62" s="352">
        <f t="shared" si="2"/>
        <v>0</v>
      </c>
      <c r="M62" s="38"/>
      <c r="N62" s="144"/>
      <c r="O62" s="144"/>
      <c r="P62" s="144"/>
      <c r="Q62" s="38"/>
      <c r="R62" s="38"/>
      <c r="S62" s="38"/>
      <c r="T62" s="38">
        <f t="shared" si="3"/>
        <v>0</v>
      </c>
      <c r="U62" s="38">
        <f t="shared" si="4"/>
        <v>0</v>
      </c>
      <c r="V62" s="38">
        <f t="shared" si="5"/>
        <v>0</v>
      </c>
      <c r="W62" s="166">
        <f t="shared" si="6"/>
        <v>0</v>
      </c>
      <c r="X62" s="38"/>
      <c r="Y62" s="38"/>
      <c r="Z62" s="38"/>
      <c r="AA62" s="206">
        <f t="shared" si="7"/>
        <v>0</v>
      </c>
      <c r="AB62" s="38"/>
      <c r="AC62" s="38"/>
      <c r="AD62" s="38"/>
      <c r="AE62" s="370">
        <f t="shared" si="8"/>
        <v>0</v>
      </c>
      <c r="AF62" s="160"/>
      <c r="AG62" s="38"/>
      <c r="AH62" s="38"/>
      <c r="AI62" s="168">
        <f t="shared" si="9"/>
        <v>0</v>
      </c>
      <c r="AJ62" s="171">
        <f t="shared" si="10"/>
        <v>0</v>
      </c>
    </row>
    <row r="63" spans="1:36" x14ac:dyDescent="0.25">
      <c r="A63" s="67">
        <v>51</v>
      </c>
      <c r="B63" s="19" t="s">
        <v>193</v>
      </c>
      <c r="C63" s="20" t="s">
        <v>12</v>
      </c>
      <c r="D63" s="38"/>
      <c r="E63" s="144"/>
      <c r="F63" s="144"/>
      <c r="G63" s="144"/>
      <c r="H63" s="38"/>
      <c r="I63" s="38"/>
      <c r="J63" s="38">
        <f t="shared" si="0"/>
        <v>0</v>
      </c>
      <c r="K63" s="38">
        <f t="shared" si="1"/>
        <v>0</v>
      </c>
      <c r="L63" s="352">
        <f t="shared" si="2"/>
        <v>0</v>
      </c>
      <c r="M63" s="38"/>
      <c r="N63" s="144"/>
      <c r="O63" s="144"/>
      <c r="P63" s="144"/>
      <c r="Q63" s="38"/>
      <c r="R63" s="38"/>
      <c r="S63" s="38"/>
      <c r="T63" s="38">
        <f t="shared" si="3"/>
        <v>0</v>
      </c>
      <c r="U63" s="38">
        <f t="shared" si="4"/>
        <v>0</v>
      </c>
      <c r="V63" s="38">
        <f t="shared" si="5"/>
        <v>0</v>
      </c>
      <c r="W63" s="166">
        <f t="shared" si="6"/>
        <v>0</v>
      </c>
      <c r="X63" s="38"/>
      <c r="Y63" s="38"/>
      <c r="Z63" s="38"/>
      <c r="AA63" s="206">
        <f t="shared" si="7"/>
        <v>0</v>
      </c>
      <c r="AB63" s="38"/>
      <c r="AC63" s="38"/>
      <c r="AD63" s="38"/>
      <c r="AE63" s="370">
        <f t="shared" si="8"/>
        <v>0</v>
      </c>
      <c r="AF63" s="160"/>
      <c r="AG63" s="38"/>
      <c r="AH63" s="38"/>
      <c r="AI63" s="168">
        <f t="shared" si="9"/>
        <v>0</v>
      </c>
      <c r="AJ63" s="171">
        <f t="shared" si="10"/>
        <v>0</v>
      </c>
    </row>
    <row r="64" spans="1:36" x14ac:dyDescent="0.25">
      <c r="A64" s="67">
        <v>52</v>
      </c>
      <c r="B64" s="19" t="s">
        <v>102</v>
      </c>
      <c r="C64" s="20" t="s">
        <v>12</v>
      </c>
      <c r="D64" s="38"/>
      <c r="E64" s="144"/>
      <c r="F64" s="144"/>
      <c r="G64" s="144"/>
      <c r="H64" s="38"/>
      <c r="I64" s="38"/>
      <c r="J64" s="38">
        <f t="shared" si="0"/>
        <v>0</v>
      </c>
      <c r="K64" s="38">
        <f t="shared" si="1"/>
        <v>0</v>
      </c>
      <c r="L64" s="352">
        <f t="shared" si="2"/>
        <v>0</v>
      </c>
      <c r="M64" s="38"/>
      <c r="N64" s="144"/>
      <c r="O64" s="144"/>
      <c r="P64" s="144"/>
      <c r="Q64" s="38"/>
      <c r="R64" s="38"/>
      <c r="S64" s="38"/>
      <c r="T64" s="38">
        <f t="shared" si="3"/>
        <v>0</v>
      </c>
      <c r="U64" s="38">
        <f t="shared" si="4"/>
        <v>0</v>
      </c>
      <c r="V64" s="38">
        <f t="shared" si="5"/>
        <v>0</v>
      </c>
      <c r="W64" s="166">
        <f t="shared" si="6"/>
        <v>0</v>
      </c>
      <c r="X64" s="38"/>
      <c r="Y64" s="38"/>
      <c r="Z64" s="38"/>
      <c r="AA64" s="206">
        <f t="shared" si="7"/>
        <v>0</v>
      </c>
      <c r="AB64" s="38"/>
      <c r="AC64" s="38"/>
      <c r="AD64" s="38"/>
      <c r="AE64" s="370">
        <f t="shared" si="8"/>
        <v>0</v>
      </c>
      <c r="AF64" s="160"/>
      <c r="AG64" s="38"/>
      <c r="AH64" s="38"/>
      <c r="AI64" s="168">
        <f t="shared" si="9"/>
        <v>0</v>
      </c>
      <c r="AJ64" s="171">
        <f t="shared" si="10"/>
        <v>0</v>
      </c>
    </row>
    <row r="65" spans="1:36" x14ac:dyDescent="0.25">
      <c r="A65" s="67">
        <v>53</v>
      </c>
      <c r="B65" s="19" t="s">
        <v>220</v>
      </c>
      <c r="C65" s="20" t="s">
        <v>12</v>
      </c>
      <c r="D65" s="38"/>
      <c r="E65" s="144"/>
      <c r="F65" s="144"/>
      <c r="G65" s="144"/>
      <c r="H65" s="38"/>
      <c r="I65" s="38"/>
      <c r="J65" s="38">
        <f t="shared" si="0"/>
        <v>0</v>
      </c>
      <c r="K65" s="38">
        <f t="shared" si="1"/>
        <v>0</v>
      </c>
      <c r="L65" s="352">
        <f t="shared" si="2"/>
        <v>0</v>
      </c>
      <c r="M65" s="38"/>
      <c r="N65" s="144"/>
      <c r="O65" s="144"/>
      <c r="P65" s="144"/>
      <c r="Q65" s="38"/>
      <c r="R65" s="38"/>
      <c r="S65" s="38"/>
      <c r="T65" s="38">
        <f t="shared" si="3"/>
        <v>0</v>
      </c>
      <c r="U65" s="38">
        <f t="shared" si="4"/>
        <v>0</v>
      </c>
      <c r="V65" s="38">
        <f t="shared" si="5"/>
        <v>0</v>
      </c>
      <c r="W65" s="166">
        <f t="shared" si="6"/>
        <v>0</v>
      </c>
      <c r="X65" s="38"/>
      <c r="Y65" s="38"/>
      <c r="Z65" s="38"/>
      <c r="AA65" s="206">
        <f t="shared" si="7"/>
        <v>0</v>
      </c>
      <c r="AB65" s="38"/>
      <c r="AC65" s="38"/>
      <c r="AD65" s="38"/>
      <c r="AE65" s="370">
        <f t="shared" si="8"/>
        <v>0</v>
      </c>
      <c r="AF65" s="160"/>
      <c r="AG65" s="38"/>
      <c r="AH65" s="38"/>
      <c r="AI65" s="168">
        <f t="shared" si="9"/>
        <v>0</v>
      </c>
      <c r="AJ65" s="171">
        <f t="shared" si="10"/>
        <v>0</v>
      </c>
    </row>
    <row r="66" spans="1:36" x14ac:dyDescent="0.25">
      <c r="A66" s="67">
        <v>54</v>
      </c>
      <c r="B66" s="16" t="s">
        <v>92</v>
      </c>
      <c r="C66" s="25" t="s">
        <v>12</v>
      </c>
      <c r="D66" s="38"/>
      <c r="E66" s="144"/>
      <c r="F66" s="144"/>
      <c r="G66" s="144"/>
      <c r="H66" s="38"/>
      <c r="I66" s="38"/>
      <c r="J66" s="38">
        <f t="shared" si="0"/>
        <v>0</v>
      </c>
      <c r="K66" s="38">
        <f t="shared" si="1"/>
        <v>0</v>
      </c>
      <c r="L66" s="352">
        <f t="shared" si="2"/>
        <v>0</v>
      </c>
      <c r="M66" s="38"/>
      <c r="N66" s="144"/>
      <c r="O66" s="144"/>
      <c r="P66" s="144"/>
      <c r="Q66" s="38"/>
      <c r="R66" s="38"/>
      <c r="S66" s="38"/>
      <c r="T66" s="38">
        <f t="shared" si="3"/>
        <v>0</v>
      </c>
      <c r="U66" s="38">
        <f t="shared" si="4"/>
        <v>0</v>
      </c>
      <c r="V66" s="38">
        <f t="shared" si="5"/>
        <v>0</v>
      </c>
      <c r="W66" s="166">
        <f t="shared" si="6"/>
        <v>0</v>
      </c>
      <c r="X66" s="38"/>
      <c r="Y66" s="38"/>
      <c r="Z66" s="38"/>
      <c r="AA66" s="206">
        <f t="shared" si="7"/>
        <v>0</v>
      </c>
      <c r="AB66" s="38"/>
      <c r="AC66" s="38"/>
      <c r="AD66" s="38"/>
      <c r="AE66" s="370">
        <f t="shared" si="8"/>
        <v>0</v>
      </c>
      <c r="AF66" s="160"/>
      <c r="AG66" s="38"/>
      <c r="AH66" s="38"/>
      <c r="AI66" s="168">
        <f t="shared" si="9"/>
        <v>0</v>
      </c>
      <c r="AJ66" s="171">
        <f t="shared" si="10"/>
        <v>0</v>
      </c>
    </row>
    <row r="67" spans="1:36" x14ac:dyDescent="0.25">
      <c r="A67" s="67">
        <v>55</v>
      </c>
      <c r="B67" s="339" t="s">
        <v>123</v>
      </c>
      <c r="C67" s="55" t="s">
        <v>12</v>
      </c>
      <c r="D67" s="435">
        <v>8.294E-2</v>
      </c>
      <c r="E67" s="144"/>
      <c r="F67" s="144"/>
      <c r="G67" s="144"/>
      <c r="H67" s="38"/>
      <c r="I67" s="38"/>
      <c r="J67" s="38">
        <f t="shared" si="0"/>
        <v>8.294E-2</v>
      </c>
      <c r="K67" s="38">
        <f t="shared" si="1"/>
        <v>0</v>
      </c>
      <c r="L67" s="352">
        <f t="shared" si="2"/>
        <v>8.294E-2</v>
      </c>
      <c r="M67" s="435">
        <v>6.5780000000000005E-2</v>
      </c>
      <c r="N67" s="144"/>
      <c r="O67" s="144"/>
      <c r="P67" s="144"/>
      <c r="Q67" s="38"/>
      <c r="R67" s="38"/>
      <c r="S67" s="38"/>
      <c r="T67" s="38">
        <f t="shared" si="3"/>
        <v>0</v>
      </c>
      <c r="U67" s="38">
        <f t="shared" si="4"/>
        <v>0</v>
      </c>
      <c r="V67" s="38">
        <f t="shared" si="5"/>
        <v>0</v>
      </c>
      <c r="W67" s="166">
        <f t="shared" si="6"/>
        <v>0</v>
      </c>
      <c r="X67" s="38"/>
      <c r="Y67" s="38"/>
      <c r="Z67" s="38"/>
      <c r="AA67" s="206">
        <f t="shared" si="7"/>
        <v>0</v>
      </c>
      <c r="AB67" s="38"/>
      <c r="AC67" s="38"/>
      <c r="AD67" s="38"/>
      <c r="AE67" s="370">
        <f t="shared" si="8"/>
        <v>0</v>
      </c>
      <c r="AF67" s="160"/>
      <c r="AG67" s="38"/>
      <c r="AH67" s="38"/>
      <c r="AI67" s="168">
        <f t="shared" si="9"/>
        <v>0</v>
      </c>
      <c r="AJ67" s="171">
        <f t="shared" si="10"/>
        <v>8.294E-2</v>
      </c>
    </row>
    <row r="68" spans="1:36" x14ac:dyDescent="0.25">
      <c r="A68" s="67">
        <v>56</v>
      </c>
      <c r="B68" s="19" t="s">
        <v>53</v>
      </c>
      <c r="C68" s="20" t="s">
        <v>12</v>
      </c>
      <c r="D68" s="38"/>
      <c r="E68" s="144"/>
      <c r="F68" s="144"/>
      <c r="G68" s="144"/>
      <c r="H68" s="38"/>
      <c r="I68" s="38"/>
      <c r="J68" s="38">
        <f t="shared" si="0"/>
        <v>0</v>
      </c>
      <c r="K68" s="38">
        <f t="shared" si="1"/>
        <v>0</v>
      </c>
      <c r="L68" s="352">
        <f t="shared" si="2"/>
        <v>0</v>
      </c>
      <c r="M68" s="38"/>
      <c r="N68" s="144"/>
      <c r="O68" s="144"/>
      <c r="P68" s="144"/>
      <c r="Q68" s="38"/>
      <c r="R68" s="38"/>
      <c r="S68" s="38"/>
      <c r="T68" s="38">
        <f t="shared" si="3"/>
        <v>0</v>
      </c>
      <c r="U68" s="38">
        <f t="shared" si="4"/>
        <v>0</v>
      </c>
      <c r="V68" s="38">
        <f t="shared" si="5"/>
        <v>0</v>
      </c>
      <c r="W68" s="166">
        <f t="shared" si="6"/>
        <v>0</v>
      </c>
      <c r="X68" s="38"/>
      <c r="Y68" s="38"/>
      <c r="Z68" s="38"/>
      <c r="AA68" s="206">
        <f t="shared" si="7"/>
        <v>0</v>
      </c>
      <c r="AB68" s="38"/>
      <c r="AC68" s="38"/>
      <c r="AD68" s="38"/>
      <c r="AE68" s="370">
        <f t="shared" si="8"/>
        <v>0</v>
      </c>
      <c r="AF68" s="160"/>
      <c r="AG68" s="38"/>
      <c r="AH68" s="38"/>
      <c r="AI68" s="168">
        <f t="shared" si="9"/>
        <v>0</v>
      </c>
      <c r="AJ68" s="171">
        <f t="shared" si="10"/>
        <v>0</v>
      </c>
    </row>
    <row r="69" spans="1:36" x14ac:dyDescent="0.25">
      <c r="A69" s="67">
        <v>57</v>
      </c>
      <c r="B69" s="16" t="s">
        <v>54</v>
      </c>
      <c r="C69" s="17" t="s">
        <v>12</v>
      </c>
      <c r="D69" s="38"/>
      <c r="E69" s="144"/>
      <c r="F69" s="144"/>
      <c r="G69" s="144"/>
      <c r="H69" s="38"/>
      <c r="I69" s="38"/>
      <c r="J69" s="38">
        <f t="shared" si="0"/>
        <v>0</v>
      </c>
      <c r="K69" s="38">
        <f t="shared" si="1"/>
        <v>0</v>
      </c>
      <c r="L69" s="352">
        <f t="shared" si="2"/>
        <v>0</v>
      </c>
      <c r="M69" s="38"/>
      <c r="N69" s="144"/>
      <c r="O69" s="144"/>
      <c r="P69" s="144"/>
      <c r="Q69" s="38"/>
      <c r="R69" s="38"/>
      <c r="S69" s="38"/>
      <c r="T69" s="38">
        <f t="shared" si="3"/>
        <v>0</v>
      </c>
      <c r="U69" s="38">
        <f t="shared" si="4"/>
        <v>0</v>
      </c>
      <c r="V69" s="38">
        <f t="shared" si="5"/>
        <v>0</v>
      </c>
      <c r="W69" s="166">
        <f t="shared" si="6"/>
        <v>0</v>
      </c>
      <c r="X69" s="38"/>
      <c r="Y69" s="38"/>
      <c r="Z69" s="38"/>
      <c r="AA69" s="206">
        <f t="shared" si="7"/>
        <v>0</v>
      </c>
      <c r="AB69" s="38"/>
      <c r="AC69" s="38"/>
      <c r="AD69" s="38"/>
      <c r="AE69" s="370">
        <f t="shared" si="8"/>
        <v>0</v>
      </c>
      <c r="AF69" s="160"/>
      <c r="AG69" s="38"/>
      <c r="AH69" s="38"/>
      <c r="AI69" s="168">
        <f t="shared" si="9"/>
        <v>0</v>
      </c>
      <c r="AJ69" s="171">
        <f t="shared" si="10"/>
        <v>0</v>
      </c>
    </row>
    <row r="70" spans="1:36" x14ac:dyDescent="0.25">
      <c r="A70" s="67">
        <v>58</v>
      </c>
      <c r="B70" s="16" t="s">
        <v>55</v>
      </c>
      <c r="C70" s="17" t="s">
        <v>12</v>
      </c>
      <c r="D70" s="38"/>
      <c r="E70" s="144"/>
      <c r="F70" s="144"/>
      <c r="G70" s="144"/>
      <c r="H70" s="38"/>
      <c r="I70" s="38"/>
      <c r="J70" s="38">
        <f t="shared" si="0"/>
        <v>0</v>
      </c>
      <c r="K70" s="38">
        <f t="shared" si="1"/>
        <v>0</v>
      </c>
      <c r="L70" s="352">
        <f t="shared" si="2"/>
        <v>0</v>
      </c>
      <c r="M70" s="38"/>
      <c r="N70" s="144"/>
      <c r="O70" s="144"/>
      <c r="P70" s="144"/>
      <c r="Q70" s="38"/>
      <c r="R70" s="38"/>
      <c r="S70" s="38"/>
      <c r="T70" s="38">
        <f t="shared" si="3"/>
        <v>0</v>
      </c>
      <c r="U70" s="38">
        <f t="shared" si="4"/>
        <v>0</v>
      </c>
      <c r="V70" s="38">
        <f t="shared" si="5"/>
        <v>0</v>
      </c>
      <c r="W70" s="166">
        <f t="shared" si="6"/>
        <v>0</v>
      </c>
      <c r="X70" s="38"/>
      <c r="Y70" s="38"/>
      <c r="Z70" s="38"/>
      <c r="AA70" s="206">
        <f t="shared" si="7"/>
        <v>0</v>
      </c>
      <c r="AB70" s="38"/>
      <c r="AC70" s="38"/>
      <c r="AD70" s="38"/>
      <c r="AE70" s="370">
        <f t="shared" si="8"/>
        <v>0</v>
      </c>
      <c r="AF70" s="160"/>
      <c r="AG70" s="38"/>
      <c r="AH70" s="38"/>
      <c r="AI70" s="168">
        <f t="shared" si="9"/>
        <v>0</v>
      </c>
      <c r="AJ70" s="171">
        <f t="shared" si="10"/>
        <v>0</v>
      </c>
    </row>
    <row r="71" spans="1:36" x14ac:dyDescent="0.25">
      <c r="A71" s="67">
        <v>59</v>
      </c>
      <c r="B71" s="16" t="s">
        <v>56</v>
      </c>
      <c r="C71" s="17" t="s">
        <v>12</v>
      </c>
      <c r="D71" s="38"/>
      <c r="E71" s="144"/>
      <c r="F71" s="144"/>
      <c r="G71" s="144"/>
      <c r="H71" s="38"/>
      <c r="I71" s="38"/>
      <c r="J71" s="38">
        <f t="shared" si="0"/>
        <v>0</v>
      </c>
      <c r="K71" s="38">
        <f t="shared" si="1"/>
        <v>0</v>
      </c>
      <c r="L71" s="352">
        <f t="shared" si="2"/>
        <v>0</v>
      </c>
      <c r="M71" s="38"/>
      <c r="N71" s="144"/>
      <c r="O71" s="144"/>
      <c r="P71" s="144"/>
      <c r="Q71" s="38"/>
      <c r="R71" s="38"/>
      <c r="S71" s="38"/>
      <c r="T71" s="38">
        <f t="shared" si="3"/>
        <v>0</v>
      </c>
      <c r="U71" s="38">
        <f t="shared" si="4"/>
        <v>0</v>
      </c>
      <c r="V71" s="38">
        <f t="shared" si="5"/>
        <v>0</v>
      </c>
      <c r="W71" s="166">
        <f t="shared" si="6"/>
        <v>0</v>
      </c>
      <c r="X71" s="38"/>
      <c r="Y71" s="38"/>
      <c r="Z71" s="38"/>
      <c r="AA71" s="206">
        <f t="shared" si="7"/>
        <v>0</v>
      </c>
      <c r="AB71" s="38"/>
      <c r="AC71" s="38"/>
      <c r="AD71" s="38"/>
      <c r="AE71" s="370">
        <f t="shared" si="8"/>
        <v>0</v>
      </c>
      <c r="AF71" s="220"/>
      <c r="AG71" s="38"/>
      <c r="AH71" s="38"/>
      <c r="AI71" s="168">
        <f t="shared" si="9"/>
        <v>0</v>
      </c>
      <c r="AJ71" s="171">
        <f t="shared" si="10"/>
        <v>0</v>
      </c>
    </row>
    <row r="72" spans="1:36" x14ac:dyDescent="0.25">
      <c r="A72" s="67">
        <v>60</v>
      </c>
      <c r="B72" s="339" t="s">
        <v>109</v>
      </c>
      <c r="C72" s="55" t="s">
        <v>12</v>
      </c>
      <c r="D72" s="38"/>
      <c r="E72" s="144"/>
      <c r="F72" s="144"/>
      <c r="G72" s="144"/>
      <c r="H72" s="38"/>
      <c r="I72" s="38"/>
      <c r="J72" s="38">
        <f t="shared" ref="J72:J135" si="11">(I72+H72+E72+D72+G72)*$J$5</f>
        <v>0</v>
      </c>
      <c r="K72" s="38">
        <f t="shared" ref="K72:K135" si="12">(I72+H72+G72+D72+F72)*$K$5</f>
        <v>0</v>
      </c>
      <c r="L72" s="352">
        <f t="shared" si="2"/>
        <v>0</v>
      </c>
      <c r="M72" s="38"/>
      <c r="N72" s="144"/>
      <c r="O72" s="144"/>
      <c r="P72" s="144"/>
      <c r="Q72" s="38"/>
      <c r="R72" s="38"/>
      <c r="S72" s="38"/>
      <c r="T72" s="38">
        <f t="shared" ref="T72:T135" si="13">(M72+N72+P72+Q72+R72)*$T$5</f>
        <v>0</v>
      </c>
      <c r="U72" s="38">
        <f t="shared" ref="U72:U135" si="14">(M72+O72+P72+Q72+R72)*$U$5</f>
        <v>0</v>
      </c>
      <c r="V72" s="38">
        <f t="shared" ref="V72:V135" si="15">(M72+O72+P72+Q72+R72+S72)*$V$5</f>
        <v>0</v>
      </c>
      <c r="W72" s="166">
        <f t="shared" ref="W72:W135" si="16">T72+U72+V72</f>
        <v>0</v>
      </c>
      <c r="X72" s="38"/>
      <c r="Y72" s="38"/>
      <c r="Z72" s="38"/>
      <c r="AA72" s="206">
        <f t="shared" si="7"/>
        <v>0</v>
      </c>
      <c r="AB72" s="38"/>
      <c r="AC72" s="38"/>
      <c r="AD72" s="38"/>
      <c r="AE72" s="370">
        <f t="shared" ref="AE72:AE135" si="17">(AD72+AC72+AB72)*$AE$5</f>
        <v>0</v>
      </c>
      <c r="AF72" s="160"/>
      <c r="AG72" s="38"/>
      <c r="AH72" s="38"/>
      <c r="AI72" s="168">
        <f t="shared" si="9"/>
        <v>0</v>
      </c>
      <c r="AJ72" s="171">
        <f t="shared" ref="AJ72:AJ135" si="18">L72+W72+AA72+AI72</f>
        <v>0</v>
      </c>
    </row>
    <row r="73" spans="1:36" x14ac:dyDescent="0.25">
      <c r="A73" s="15"/>
      <c r="B73" s="269" t="s">
        <v>198</v>
      </c>
      <c r="C73" s="7"/>
      <c r="D73" s="38"/>
      <c r="E73" s="144"/>
      <c r="F73" s="144"/>
      <c r="G73" s="144"/>
      <c r="H73" s="38"/>
      <c r="I73" s="38"/>
      <c r="J73" s="38">
        <f t="shared" si="11"/>
        <v>0</v>
      </c>
      <c r="K73" s="38">
        <f t="shared" si="12"/>
        <v>0</v>
      </c>
      <c r="L73" s="352">
        <f t="shared" ref="L73:L136" si="19">J73+K73</f>
        <v>0</v>
      </c>
      <c r="M73" s="38"/>
      <c r="N73" s="144"/>
      <c r="O73" s="144"/>
      <c r="P73" s="144"/>
      <c r="Q73" s="38"/>
      <c r="R73" s="38"/>
      <c r="S73" s="38"/>
      <c r="T73" s="38">
        <f t="shared" si="13"/>
        <v>0</v>
      </c>
      <c r="U73" s="38">
        <f t="shared" si="14"/>
        <v>0</v>
      </c>
      <c r="V73" s="38">
        <f t="shared" si="15"/>
        <v>0</v>
      </c>
      <c r="W73" s="166">
        <f t="shared" si="16"/>
        <v>0</v>
      </c>
      <c r="X73" s="38"/>
      <c r="Y73" s="38"/>
      <c r="Z73" s="38"/>
      <c r="AA73" s="206">
        <f t="shared" ref="AA73:AA136" si="20">(Z73+Y73+X73)*$AA$5</f>
        <v>0</v>
      </c>
      <c r="AB73" s="38"/>
      <c r="AC73" s="38"/>
      <c r="AD73" s="38"/>
      <c r="AE73" s="370">
        <f t="shared" si="17"/>
        <v>0</v>
      </c>
      <c r="AF73" s="160"/>
      <c r="AG73" s="38"/>
      <c r="AH73" s="38"/>
      <c r="AI73" s="168">
        <f t="shared" ref="AI73:AI136" si="21">(AF73+AG73+AH73)*$AI$5</f>
        <v>0</v>
      </c>
      <c r="AJ73" s="171">
        <f t="shared" si="18"/>
        <v>0</v>
      </c>
    </row>
    <row r="74" spans="1:36" x14ac:dyDescent="0.25">
      <c r="A74" s="15">
        <v>61</v>
      </c>
      <c r="B74" s="16" t="s">
        <v>57</v>
      </c>
      <c r="C74" s="17" t="s">
        <v>12</v>
      </c>
      <c r="D74" s="38"/>
      <c r="E74" s="144"/>
      <c r="F74" s="144"/>
      <c r="G74" s="144"/>
      <c r="H74" s="38">
        <v>1E-3</v>
      </c>
      <c r="I74" s="38"/>
      <c r="J74" s="38">
        <f t="shared" si="11"/>
        <v>1E-3</v>
      </c>
      <c r="K74" s="38">
        <f t="shared" si="12"/>
        <v>0</v>
      </c>
      <c r="L74" s="352">
        <f t="shared" si="19"/>
        <v>1E-3</v>
      </c>
      <c r="M74" s="38"/>
      <c r="N74" s="144"/>
      <c r="O74" s="144"/>
      <c r="P74" s="144"/>
      <c r="Q74" s="38">
        <v>1E-3</v>
      </c>
      <c r="R74" s="38"/>
      <c r="S74" s="38"/>
      <c r="T74" s="38">
        <f t="shared" si="13"/>
        <v>0</v>
      </c>
      <c r="U74" s="38">
        <f t="shared" si="14"/>
        <v>0</v>
      </c>
      <c r="V74" s="38">
        <f t="shared" si="15"/>
        <v>0</v>
      </c>
      <c r="W74" s="166">
        <f t="shared" si="16"/>
        <v>0</v>
      </c>
      <c r="X74" s="38"/>
      <c r="Y74" s="206">
        <v>5.0000000000000001E-4</v>
      </c>
      <c r="Z74" s="38"/>
      <c r="AA74" s="206">
        <f t="shared" si="20"/>
        <v>5.0000000000000001E-4</v>
      </c>
      <c r="AB74" s="38"/>
      <c r="AC74" s="38"/>
      <c r="AD74" s="38"/>
      <c r="AE74" s="370">
        <f t="shared" si="17"/>
        <v>0</v>
      </c>
      <c r="AF74" s="160"/>
      <c r="AG74" s="38"/>
      <c r="AH74" s="38"/>
      <c r="AI74" s="168">
        <f t="shared" si="21"/>
        <v>0</v>
      </c>
      <c r="AJ74" s="171">
        <f t="shared" si="18"/>
        <v>1.5E-3</v>
      </c>
    </row>
    <row r="75" spans="1:36" x14ac:dyDescent="0.25">
      <c r="A75" s="15">
        <v>62</v>
      </c>
      <c r="B75" s="16" t="s">
        <v>58</v>
      </c>
      <c r="C75" s="17" t="s">
        <v>12</v>
      </c>
      <c r="D75" s="38"/>
      <c r="E75" s="144"/>
      <c r="F75" s="144"/>
      <c r="G75" s="144"/>
      <c r="H75" s="38"/>
      <c r="I75" s="38"/>
      <c r="J75" s="38">
        <f t="shared" si="11"/>
        <v>0</v>
      </c>
      <c r="K75" s="38">
        <f t="shared" si="12"/>
        <v>0</v>
      </c>
      <c r="L75" s="352">
        <f t="shared" si="19"/>
        <v>0</v>
      </c>
      <c r="M75" s="38"/>
      <c r="N75" s="144"/>
      <c r="O75" s="144"/>
      <c r="P75" s="144"/>
      <c r="Q75" s="38"/>
      <c r="R75" s="38"/>
      <c r="S75" s="38"/>
      <c r="T75" s="38">
        <f t="shared" si="13"/>
        <v>0</v>
      </c>
      <c r="U75" s="38">
        <f t="shared" si="14"/>
        <v>0</v>
      </c>
      <c r="V75" s="38">
        <f t="shared" si="15"/>
        <v>0</v>
      </c>
      <c r="W75" s="166">
        <f t="shared" si="16"/>
        <v>0</v>
      </c>
      <c r="X75" s="38"/>
      <c r="Y75" s="38"/>
      <c r="Z75" s="38"/>
      <c r="AA75" s="206">
        <f t="shared" si="20"/>
        <v>0</v>
      </c>
      <c r="AB75" s="38"/>
      <c r="AC75" s="38"/>
      <c r="AD75" s="38"/>
      <c r="AE75" s="370">
        <f t="shared" si="17"/>
        <v>0</v>
      </c>
      <c r="AF75" s="160"/>
      <c r="AG75" s="38"/>
      <c r="AH75" s="38"/>
      <c r="AI75" s="168">
        <f t="shared" si="21"/>
        <v>0</v>
      </c>
      <c r="AJ75" s="171">
        <f t="shared" si="18"/>
        <v>0</v>
      </c>
    </row>
    <row r="76" spans="1:36" x14ac:dyDescent="0.25">
      <c r="A76" s="15">
        <v>63</v>
      </c>
      <c r="B76" s="16" t="s">
        <v>59</v>
      </c>
      <c r="C76" s="17" t="s">
        <v>12</v>
      </c>
      <c r="D76" s="38"/>
      <c r="E76" s="144"/>
      <c r="F76" s="144"/>
      <c r="G76" s="144"/>
      <c r="H76" s="38"/>
      <c r="I76" s="38"/>
      <c r="J76" s="38">
        <f t="shared" si="11"/>
        <v>0</v>
      </c>
      <c r="K76" s="38">
        <f t="shared" si="12"/>
        <v>0</v>
      </c>
      <c r="L76" s="352">
        <f t="shared" si="19"/>
        <v>0</v>
      </c>
      <c r="M76" s="38"/>
      <c r="N76" s="144"/>
      <c r="O76" s="144"/>
      <c r="P76" s="144"/>
      <c r="Q76" s="38"/>
      <c r="R76" s="38"/>
      <c r="S76" s="38"/>
      <c r="T76" s="38">
        <f t="shared" si="13"/>
        <v>0</v>
      </c>
      <c r="U76" s="38">
        <f t="shared" si="14"/>
        <v>0</v>
      </c>
      <c r="V76" s="38">
        <f t="shared" si="15"/>
        <v>0</v>
      </c>
      <c r="W76" s="166">
        <f t="shared" si="16"/>
        <v>0</v>
      </c>
      <c r="X76" s="38"/>
      <c r="Y76" s="38"/>
      <c r="Z76" s="38"/>
      <c r="AA76" s="206">
        <f t="shared" si="20"/>
        <v>0</v>
      </c>
      <c r="AB76" s="38"/>
      <c r="AC76" s="38"/>
      <c r="AD76" s="38"/>
      <c r="AE76" s="370">
        <f t="shared" si="17"/>
        <v>0</v>
      </c>
      <c r="AF76" s="160"/>
      <c r="AG76" s="38"/>
      <c r="AH76" s="38"/>
      <c r="AI76" s="168">
        <f t="shared" si="21"/>
        <v>0</v>
      </c>
      <c r="AJ76" s="171">
        <f t="shared" si="18"/>
        <v>0</v>
      </c>
    </row>
    <row r="77" spans="1:36" x14ac:dyDescent="0.25">
      <c r="A77" s="15">
        <v>64</v>
      </c>
      <c r="B77" s="16" t="s">
        <v>60</v>
      </c>
      <c r="C77" s="17" t="s">
        <v>12</v>
      </c>
      <c r="D77" s="38"/>
      <c r="E77" s="144"/>
      <c r="F77" s="144"/>
      <c r="G77" s="144"/>
      <c r="H77" s="38"/>
      <c r="I77" s="38"/>
      <c r="J77" s="38">
        <f t="shared" si="11"/>
        <v>0</v>
      </c>
      <c r="K77" s="38">
        <f t="shared" si="12"/>
        <v>0</v>
      </c>
      <c r="L77" s="352">
        <f t="shared" si="19"/>
        <v>0</v>
      </c>
      <c r="M77" s="38"/>
      <c r="N77" s="144"/>
      <c r="O77" s="144"/>
      <c r="P77" s="144"/>
      <c r="Q77" s="38"/>
      <c r="R77" s="38"/>
      <c r="S77" s="38"/>
      <c r="T77" s="38">
        <f t="shared" si="13"/>
        <v>0</v>
      </c>
      <c r="U77" s="38">
        <f t="shared" si="14"/>
        <v>0</v>
      </c>
      <c r="V77" s="38">
        <f t="shared" si="15"/>
        <v>0</v>
      </c>
      <c r="W77" s="166">
        <f t="shared" si="16"/>
        <v>0</v>
      </c>
      <c r="X77" s="38"/>
      <c r="Y77" s="38"/>
      <c r="Z77" s="38"/>
      <c r="AA77" s="206">
        <f t="shared" si="20"/>
        <v>0</v>
      </c>
      <c r="AB77" s="38"/>
      <c r="AC77" s="38"/>
      <c r="AD77" s="38"/>
      <c r="AE77" s="370">
        <f t="shared" si="17"/>
        <v>0</v>
      </c>
      <c r="AF77" s="160"/>
      <c r="AG77" s="38"/>
      <c r="AH77" s="38"/>
      <c r="AI77" s="168">
        <f t="shared" si="21"/>
        <v>0</v>
      </c>
      <c r="AJ77" s="171">
        <f t="shared" si="18"/>
        <v>0</v>
      </c>
    </row>
    <row r="78" spans="1:36" x14ac:dyDescent="0.25">
      <c r="A78" s="15">
        <v>65</v>
      </c>
      <c r="B78" s="16" t="s">
        <v>195</v>
      </c>
      <c r="C78" s="17" t="s">
        <v>12</v>
      </c>
      <c r="D78" s="38"/>
      <c r="E78" s="144"/>
      <c r="F78" s="144"/>
      <c r="G78" s="144"/>
      <c r="H78" s="38"/>
      <c r="I78" s="38"/>
      <c r="J78" s="38">
        <f t="shared" si="11"/>
        <v>0</v>
      </c>
      <c r="K78" s="38">
        <f t="shared" si="12"/>
        <v>0</v>
      </c>
      <c r="L78" s="352">
        <f t="shared" si="19"/>
        <v>0</v>
      </c>
      <c r="M78" s="38"/>
      <c r="N78" s="144"/>
      <c r="O78" s="144"/>
      <c r="P78" s="144"/>
      <c r="Q78" s="38"/>
      <c r="R78" s="38"/>
      <c r="S78" s="38"/>
      <c r="T78" s="38">
        <f t="shared" si="13"/>
        <v>0</v>
      </c>
      <c r="U78" s="38">
        <f t="shared" si="14"/>
        <v>0</v>
      </c>
      <c r="V78" s="38">
        <f t="shared" si="15"/>
        <v>0</v>
      </c>
      <c r="W78" s="166">
        <f t="shared" si="16"/>
        <v>0</v>
      </c>
      <c r="X78" s="38"/>
      <c r="Y78" s="38"/>
      <c r="Z78" s="38"/>
      <c r="AA78" s="206">
        <f t="shared" si="20"/>
        <v>0</v>
      </c>
      <c r="AB78" s="38"/>
      <c r="AC78" s="38"/>
      <c r="AD78" s="38"/>
      <c r="AE78" s="370">
        <f t="shared" si="17"/>
        <v>0</v>
      </c>
      <c r="AF78" s="160"/>
      <c r="AG78" s="38"/>
      <c r="AH78" s="38"/>
      <c r="AI78" s="168">
        <f t="shared" si="21"/>
        <v>0</v>
      </c>
      <c r="AJ78" s="171">
        <f t="shared" si="18"/>
        <v>0</v>
      </c>
    </row>
    <row r="79" spans="1:36" x14ac:dyDescent="0.25">
      <c r="A79" s="15"/>
      <c r="B79" s="269" t="s">
        <v>196</v>
      </c>
      <c r="C79" s="7"/>
      <c r="D79" s="38"/>
      <c r="E79" s="144"/>
      <c r="F79" s="144"/>
      <c r="G79" s="144"/>
      <c r="H79" s="38"/>
      <c r="I79" s="38"/>
      <c r="J79" s="38">
        <f t="shared" si="11"/>
        <v>0</v>
      </c>
      <c r="K79" s="38">
        <f t="shared" si="12"/>
        <v>0</v>
      </c>
      <c r="L79" s="352">
        <f t="shared" si="19"/>
        <v>0</v>
      </c>
      <c r="M79" s="38"/>
      <c r="N79" s="144"/>
      <c r="O79" s="144"/>
      <c r="P79" s="144"/>
      <c r="Q79" s="38"/>
      <c r="R79" s="38"/>
      <c r="S79" s="38"/>
      <c r="T79" s="38">
        <f t="shared" si="13"/>
        <v>0</v>
      </c>
      <c r="U79" s="38">
        <f t="shared" si="14"/>
        <v>0</v>
      </c>
      <c r="V79" s="38">
        <f t="shared" si="15"/>
        <v>0</v>
      </c>
      <c r="W79" s="166">
        <f t="shared" si="16"/>
        <v>0</v>
      </c>
      <c r="X79" s="38"/>
      <c r="Y79" s="38"/>
      <c r="Z79" s="38"/>
      <c r="AA79" s="206">
        <f t="shared" si="20"/>
        <v>0</v>
      </c>
      <c r="AB79" s="38"/>
      <c r="AC79" s="38"/>
      <c r="AD79" s="38"/>
      <c r="AE79" s="370">
        <f t="shared" si="17"/>
        <v>0</v>
      </c>
      <c r="AF79" s="160"/>
      <c r="AG79" s="38"/>
      <c r="AH79" s="38"/>
      <c r="AI79" s="168">
        <f t="shared" si="21"/>
        <v>0</v>
      </c>
      <c r="AJ79" s="171">
        <f t="shared" si="18"/>
        <v>0</v>
      </c>
    </row>
    <row r="80" spans="1:36" x14ac:dyDescent="0.25">
      <c r="A80" s="15">
        <v>66</v>
      </c>
      <c r="B80" s="19" t="s">
        <v>66</v>
      </c>
      <c r="C80" s="20" t="s">
        <v>12</v>
      </c>
      <c r="D80" s="38"/>
      <c r="E80" s="144"/>
      <c r="F80" s="144"/>
      <c r="G80" s="144"/>
      <c r="H80" s="38"/>
      <c r="I80" s="38"/>
      <c r="J80" s="38">
        <f t="shared" si="11"/>
        <v>0</v>
      </c>
      <c r="K80" s="38">
        <f t="shared" si="12"/>
        <v>0</v>
      </c>
      <c r="L80" s="352">
        <f t="shared" si="19"/>
        <v>0</v>
      </c>
      <c r="M80" s="38"/>
      <c r="N80" s="144"/>
      <c r="O80" s="144"/>
      <c r="P80" s="144"/>
      <c r="Q80" s="38"/>
      <c r="R80" s="38"/>
      <c r="S80" s="38"/>
      <c r="T80" s="38">
        <f t="shared" si="13"/>
        <v>0</v>
      </c>
      <c r="U80" s="38">
        <f t="shared" si="14"/>
        <v>0</v>
      </c>
      <c r="V80" s="38">
        <f t="shared" si="15"/>
        <v>0</v>
      </c>
      <c r="W80" s="166">
        <f t="shared" si="16"/>
        <v>0</v>
      </c>
      <c r="X80" s="38"/>
      <c r="Y80" s="38"/>
      <c r="Z80" s="38"/>
      <c r="AA80" s="206">
        <f t="shared" si="20"/>
        <v>0</v>
      </c>
      <c r="AB80" s="38"/>
      <c r="AC80" s="38"/>
      <c r="AD80" s="38"/>
      <c r="AE80" s="370">
        <f t="shared" si="17"/>
        <v>0</v>
      </c>
      <c r="AF80" s="160"/>
      <c r="AG80" s="38"/>
      <c r="AH80" s="38"/>
      <c r="AI80" s="168">
        <f t="shared" si="21"/>
        <v>0</v>
      </c>
      <c r="AJ80" s="171">
        <f t="shared" si="18"/>
        <v>0</v>
      </c>
    </row>
    <row r="81" spans="1:36" x14ac:dyDescent="0.25">
      <c r="A81" s="15">
        <v>67</v>
      </c>
      <c r="B81" s="19" t="s">
        <v>67</v>
      </c>
      <c r="C81" s="20" t="s">
        <v>12</v>
      </c>
      <c r="D81" s="38"/>
      <c r="E81" s="144"/>
      <c r="F81" s="144"/>
      <c r="G81" s="144"/>
      <c r="H81" s="38"/>
      <c r="I81" s="38"/>
      <c r="J81" s="38">
        <f t="shared" si="11"/>
        <v>0</v>
      </c>
      <c r="K81" s="38">
        <f t="shared" si="12"/>
        <v>0</v>
      </c>
      <c r="L81" s="352">
        <f t="shared" si="19"/>
        <v>0</v>
      </c>
      <c r="M81" s="38"/>
      <c r="N81" s="144"/>
      <c r="O81" s="144"/>
      <c r="P81" s="144"/>
      <c r="Q81" s="38"/>
      <c r="R81" s="38"/>
      <c r="S81" s="38"/>
      <c r="T81" s="38">
        <f t="shared" si="13"/>
        <v>0</v>
      </c>
      <c r="U81" s="38">
        <f t="shared" si="14"/>
        <v>0</v>
      </c>
      <c r="V81" s="38">
        <f t="shared" si="15"/>
        <v>0</v>
      </c>
      <c r="W81" s="166">
        <f t="shared" si="16"/>
        <v>0</v>
      </c>
      <c r="X81" s="38"/>
      <c r="Y81" s="38"/>
      <c r="Z81" s="38"/>
      <c r="AA81" s="206">
        <f t="shared" si="20"/>
        <v>0</v>
      </c>
      <c r="AB81" s="38"/>
      <c r="AC81" s="38"/>
      <c r="AD81" s="38"/>
      <c r="AE81" s="370">
        <f t="shared" si="17"/>
        <v>0</v>
      </c>
      <c r="AF81" s="160"/>
      <c r="AG81" s="168">
        <f>10.2/1000</f>
        <v>1.0199999999999999E-2</v>
      </c>
      <c r="AH81" s="38"/>
      <c r="AI81" s="168">
        <f t="shared" si="21"/>
        <v>1.0199999999999999E-2</v>
      </c>
      <c r="AJ81" s="171">
        <f t="shared" si="18"/>
        <v>1.0199999999999999E-2</v>
      </c>
    </row>
    <row r="82" spans="1:36" x14ac:dyDescent="0.25">
      <c r="A82" s="15">
        <v>68</v>
      </c>
      <c r="B82" s="19" t="s">
        <v>68</v>
      </c>
      <c r="C82" s="20" t="s">
        <v>12</v>
      </c>
      <c r="D82" s="38"/>
      <c r="E82" s="144"/>
      <c r="F82" s="144"/>
      <c r="G82" s="144"/>
      <c r="H82" s="38"/>
      <c r="I82" s="38"/>
      <c r="J82" s="38">
        <f t="shared" si="11"/>
        <v>0</v>
      </c>
      <c r="K82" s="38">
        <f t="shared" si="12"/>
        <v>0</v>
      </c>
      <c r="L82" s="352">
        <f t="shared" si="19"/>
        <v>0</v>
      </c>
      <c r="M82" s="38"/>
      <c r="N82" s="144"/>
      <c r="O82" s="144"/>
      <c r="P82" s="144"/>
      <c r="Q82" s="38"/>
      <c r="R82" s="38"/>
      <c r="S82" s="38"/>
      <c r="T82" s="38">
        <f t="shared" si="13"/>
        <v>0</v>
      </c>
      <c r="U82" s="38">
        <f t="shared" si="14"/>
        <v>0</v>
      </c>
      <c r="V82" s="38">
        <f t="shared" si="15"/>
        <v>0</v>
      </c>
      <c r="W82" s="166">
        <f t="shared" si="16"/>
        <v>0</v>
      </c>
      <c r="X82" s="38"/>
      <c r="Y82" s="38"/>
      <c r="Z82" s="38"/>
      <c r="AA82" s="206">
        <f t="shared" si="20"/>
        <v>0</v>
      </c>
      <c r="AB82" s="38"/>
      <c r="AC82" s="38"/>
      <c r="AD82" s="38"/>
      <c r="AE82" s="370">
        <f t="shared" si="17"/>
        <v>0</v>
      </c>
      <c r="AF82" s="160"/>
      <c r="AG82" s="38"/>
      <c r="AH82" s="38"/>
      <c r="AI82" s="168">
        <f t="shared" si="21"/>
        <v>0</v>
      </c>
      <c r="AJ82" s="171">
        <f t="shared" si="18"/>
        <v>0</v>
      </c>
    </row>
    <row r="83" spans="1:36" x14ac:dyDescent="0.25">
      <c r="A83" s="15">
        <v>69</v>
      </c>
      <c r="B83" s="16" t="s">
        <v>69</v>
      </c>
      <c r="C83" s="17" t="s">
        <v>12</v>
      </c>
      <c r="D83" s="38"/>
      <c r="E83" s="144"/>
      <c r="F83" s="144"/>
      <c r="G83" s="144"/>
      <c r="H83" s="38"/>
      <c r="I83" s="38"/>
      <c r="J83" s="38">
        <f t="shared" si="11"/>
        <v>0</v>
      </c>
      <c r="K83" s="38">
        <f t="shared" si="12"/>
        <v>0</v>
      </c>
      <c r="L83" s="352">
        <f t="shared" si="19"/>
        <v>0</v>
      </c>
      <c r="M83" s="38"/>
      <c r="N83" s="144"/>
      <c r="O83" s="144"/>
      <c r="P83" s="144"/>
      <c r="Q83" s="38"/>
      <c r="R83" s="38"/>
      <c r="S83" s="38"/>
      <c r="T83" s="38">
        <f t="shared" si="13"/>
        <v>0</v>
      </c>
      <c r="U83" s="38">
        <f t="shared" si="14"/>
        <v>0</v>
      </c>
      <c r="V83" s="38">
        <f t="shared" si="15"/>
        <v>0</v>
      </c>
      <c r="W83" s="166">
        <f t="shared" si="16"/>
        <v>0</v>
      </c>
      <c r="X83" s="38"/>
      <c r="Y83" s="38"/>
      <c r="Z83" s="38"/>
      <c r="AA83" s="206">
        <f t="shared" si="20"/>
        <v>0</v>
      </c>
      <c r="AB83" s="38"/>
      <c r="AC83" s="38">
        <v>2.0400000000000001E-2</v>
      </c>
      <c r="AD83" s="38"/>
      <c r="AE83" s="370">
        <f t="shared" si="17"/>
        <v>0</v>
      </c>
      <c r="AF83" s="160"/>
      <c r="AG83" s="38"/>
      <c r="AH83" s="38"/>
      <c r="AI83" s="168">
        <f t="shared" si="21"/>
        <v>0</v>
      </c>
      <c r="AJ83" s="171">
        <f t="shared" si="18"/>
        <v>0</v>
      </c>
    </row>
    <row r="84" spans="1:36" x14ac:dyDescent="0.25">
      <c r="A84" s="15">
        <v>70</v>
      </c>
      <c r="B84" s="16" t="s">
        <v>70</v>
      </c>
      <c r="C84" s="17" t="s">
        <v>12</v>
      </c>
      <c r="D84" s="38"/>
      <c r="E84" s="144"/>
      <c r="F84" s="144"/>
      <c r="G84" s="144"/>
      <c r="H84" s="38"/>
      <c r="I84" s="38"/>
      <c r="J84" s="38">
        <f t="shared" si="11"/>
        <v>0</v>
      </c>
      <c r="K84" s="38">
        <f t="shared" si="12"/>
        <v>0</v>
      </c>
      <c r="L84" s="352">
        <f t="shared" si="19"/>
        <v>0</v>
      </c>
      <c r="M84" s="38"/>
      <c r="N84" s="144"/>
      <c r="O84" s="144"/>
      <c r="P84" s="144"/>
      <c r="Q84" s="38"/>
      <c r="R84" s="38"/>
      <c r="S84" s="38"/>
      <c r="T84" s="38">
        <f t="shared" si="13"/>
        <v>0</v>
      </c>
      <c r="U84" s="38">
        <f t="shared" si="14"/>
        <v>0</v>
      </c>
      <c r="V84" s="38">
        <f t="shared" si="15"/>
        <v>0</v>
      </c>
      <c r="W84" s="166">
        <f t="shared" si="16"/>
        <v>0</v>
      </c>
      <c r="X84" s="38"/>
      <c r="Y84" s="38"/>
      <c r="Z84" s="38"/>
      <c r="AA84" s="206">
        <f t="shared" si="20"/>
        <v>0</v>
      </c>
      <c r="AB84" s="38"/>
      <c r="AC84" s="38"/>
      <c r="AD84" s="38"/>
      <c r="AE84" s="370">
        <f t="shared" si="17"/>
        <v>0</v>
      </c>
      <c r="AF84" s="160"/>
      <c r="AG84" s="38"/>
      <c r="AH84" s="38"/>
      <c r="AI84" s="168">
        <f t="shared" si="21"/>
        <v>0</v>
      </c>
      <c r="AJ84" s="171">
        <f t="shared" si="18"/>
        <v>0</v>
      </c>
    </row>
    <row r="85" spans="1:36" x14ac:dyDescent="0.25">
      <c r="A85" s="15">
        <v>71</v>
      </c>
      <c r="B85" s="22" t="s">
        <v>103</v>
      </c>
      <c r="C85" s="17" t="s">
        <v>12</v>
      </c>
      <c r="D85" s="38"/>
      <c r="E85" s="144"/>
      <c r="F85" s="144"/>
      <c r="G85" s="144"/>
      <c r="H85" s="38"/>
      <c r="I85" s="38"/>
      <c r="J85" s="38">
        <f t="shared" si="11"/>
        <v>0</v>
      </c>
      <c r="K85" s="38">
        <f t="shared" si="12"/>
        <v>0</v>
      </c>
      <c r="L85" s="352">
        <f t="shared" si="19"/>
        <v>0</v>
      </c>
      <c r="M85" s="38"/>
      <c r="N85" s="144"/>
      <c r="O85" s="144"/>
      <c r="P85" s="144"/>
      <c r="Q85" s="38"/>
      <c r="R85" s="38"/>
      <c r="S85" s="38"/>
      <c r="T85" s="38">
        <f t="shared" si="13"/>
        <v>0</v>
      </c>
      <c r="U85" s="38">
        <f t="shared" si="14"/>
        <v>0</v>
      </c>
      <c r="V85" s="38">
        <f t="shared" si="15"/>
        <v>0</v>
      </c>
      <c r="W85" s="166">
        <f t="shared" si="16"/>
        <v>0</v>
      </c>
      <c r="X85" s="38"/>
      <c r="Y85" s="38"/>
      <c r="Z85" s="38"/>
      <c r="AA85" s="206">
        <f t="shared" si="20"/>
        <v>0</v>
      </c>
      <c r="AB85" s="38"/>
      <c r="AC85" s="38"/>
      <c r="AD85" s="38"/>
      <c r="AE85" s="370">
        <f t="shared" si="17"/>
        <v>0</v>
      </c>
      <c r="AF85" s="160"/>
      <c r="AG85" s="38"/>
      <c r="AH85" s="38"/>
      <c r="AI85" s="168">
        <f t="shared" si="21"/>
        <v>0</v>
      </c>
      <c r="AJ85" s="171">
        <f t="shared" si="18"/>
        <v>0</v>
      </c>
    </row>
    <row r="86" spans="1:36" x14ac:dyDescent="0.25">
      <c r="A86" s="15">
        <v>72</v>
      </c>
      <c r="B86" s="22" t="s">
        <v>111</v>
      </c>
      <c r="C86" s="17" t="s">
        <v>12</v>
      </c>
      <c r="D86" s="38"/>
      <c r="E86" s="144"/>
      <c r="F86" s="144"/>
      <c r="G86" s="144"/>
      <c r="H86" s="38"/>
      <c r="I86" s="38"/>
      <c r="J86" s="38">
        <f t="shared" si="11"/>
        <v>0</v>
      </c>
      <c r="K86" s="38">
        <f t="shared" si="12"/>
        <v>0</v>
      </c>
      <c r="L86" s="352">
        <f t="shared" si="19"/>
        <v>0</v>
      </c>
      <c r="M86" s="38"/>
      <c r="N86" s="144"/>
      <c r="O86" s="144"/>
      <c r="P86" s="144"/>
      <c r="Q86" s="38"/>
      <c r="R86" s="38"/>
      <c r="S86" s="38"/>
      <c r="T86" s="38">
        <f t="shared" si="13"/>
        <v>0</v>
      </c>
      <c r="U86" s="38">
        <f t="shared" si="14"/>
        <v>0</v>
      </c>
      <c r="V86" s="38">
        <f t="shared" si="15"/>
        <v>0</v>
      </c>
      <c r="W86" s="166">
        <f t="shared" si="16"/>
        <v>0</v>
      </c>
      <c r="X86" s="38"/>
      <c r="Y86" s="38"/>
      <c r="Z86" s="38"/>
      <c r="AA86" s="206">
        <f t="shared" si="20"/>
        <v>0</v>
      </c>
      <c r="AB86" s="38"/>
      <c r="AC86" s="38"/>
      <c r="AD86" s="38"/>
      <c r="AE86" s="370">
        <f t="shared" si="17"/>
        <v>0</v>
      </c>
      <c r="AF86" s="160"/>
      <c r="AG86" s="38"/>
      <c r="AH86" s="38"/>
      <c r="AI86" s="168">
        <f t="shared" si="21"/>
        <v>0</v>
      </c>
      <c r="AJ86" s="171">
        <f t="shared" si="18"/>
        <v>0</v>
      </c>
    </row>
    <row r="87" spans="1:36" x14ac:dyDescent="0.25">
      <c r="A87" s="15">
        <v>73</v>
      </c>
      <c r="B87" s="22" t="s">
        <v>112</v>
      </c>
      <c r="C87" s="17" t="s">
        <v>12</v>
      </c>
      <c r="D87" s="38"/>
      <c r="E87" s="144"/>
      <c r="F87" s="144"/>
      <c r="G87" s="144"/>
      <c r="H87" s="38"/>
      <c r="I87" s="38"/>
      <c r="J87" s="38">
        <f t="shared" si="11"/>
        <v>0</v>
      </c>
      <c r="K87" s="38">
        <f t="shared" si="12"/>
        <v>0</v>
      </c>
      <c r="L87" s="352">
        <f t="shared" si="19"/>
        <v>0</v>
      </c>
      <c r="M87" s="38"/>
      <c r="N87" s="144"/>
      <c r="O87" s="144"/>
      <c r="P87" s="144"/>
      <c r="Q87" s="38"/>
      <c r="R87" s="38"/>
      <c r="S87" s="38"/>
      <c r="T87" s="38">
        <f t="shared" si="13"/>
        <v>0</v>
      </c>
      <c r="U87" s="38">
        <f t="shared" si="14"/>
        <v>0</v>
      </c>
      <c r="V87" s="38">
        <f t="shared" si="15"/>
        <v>0</v>
      </c>
      <c r="W87" s="166">
        <f t="shared" si="16"/>
        <v>0</v>
      </c>
      <c r="X87" s="38"/>
      <c r="Y87" s="38"/>
      <c r="Z87" s="38"/>
      <c r="AA87" s="206">
        <f t="shared" si="20"/>
        <v>0</v>
      </c>
      <c r="AB87" s="38"/>
      <c r="AC87" s="38"/>
      <c r="AD87" s="38"/>
      <c r="AE87" s="370">
        <f t="shared" si="17"/>
        <v>0</v>
      </c>
      <c r="AF87" s="160"/>
      <c r="AG87" s="38"/>
      <c r="AH87" s="38"/>
      <c r="AI87" s="168">
        <f t="shared" si="21"/>
        <v>0</v>
      </c>
      <c r="AJ87" s="171">
        <f t="shared" si="18"/>
        <v>0</v>
      </c>
    </row>
    <row r="88" spans="1:36" x14ac:dyDescent="0.25">
      <c r="A88" s="15">
        <v>74</v>
      </c>
      <c r="B88" s="22" t="s">
        <v>199</v>
      </c>
      <c r="C88" s="23" t="s">
        <v>12</v>
      </c>
      <c r="D88" s="38"/>
      <c r="E88" s="144"/>
      <c r="F88" s="144"/>
      <c r="G88" s="144"/>
      <c r="H88" s="38"/>
      <c r="I88" s="38"/>
      <c r="J88" s="38">
        <f t="shared" si="11"/>
        <v>0</v>
      </c>
      <c r="K88" s="38">
        <f t="shared" si="12"/>
        <v>0</v>
      </c>
      <c r="L88" s="352">
        <f t="shared" si="19"/>
        <v>0</v>
      </c>
      <c r="M88" s="38"/>
      <c r="N88" s="144"/>
      <c r="O88" s="144"/>
      <c r="P88" s="144"/>
      <c r="Q88" s="38"/>
      <c r="R88" s="38"/>
      <c r="S88" s="38"/>
      <c r="T88" s="38">
        <f t="shared" si="13"/>
        <v>0</v>
      </c>
      <c r="U88" s="38">
        <f t="shared" si="14"/>
        <v>0</v>
      </c>
      <c r="V88" s="38">
        <f t="shared" si="15"/>
        <v>0</v>
      </c>
      <c r="W88" s="166">
        <f t="shared" si="16"/>
        <v>0</v>
      </c>
      <c r="X88" s="38"/>
      <c r="Y88" s="38"/>
      <c r="Z88" s="38"/>
      <c r="AA88" s="206">
        <f t="shared" si="20"/>
        <v>0</v>
      </c>
      <c r="AB88" s="38"/>
      <c r="AC88" s="38"/>
      <c r="AD88" s="38"/>
      <c r="AE88" s="370">
        <f t="shared" si="17"/>
        <v>0</v>
      </c>
      <c r="AF88" s="160"/>
      <c r="AG88" s="38"/>
      <c r="AH88" s="38"/>
      <c r="AI88" s="168">
        <f t="shared" si="21"/>
        <v>0</v>
      </c>
      <c r="AJ88" s="171">
        <f t="shared" si="18"/>
        <v>0</v>
      </c>
    </row>
    <row r="89" spans="1:36" x14ac:dyDescent="0.25">
      <c r="A89" s="15">
        <v>75</v>
      </c>
      <c r="B89" s="22" t="s">
        <v>200</v>
      </c>
      <c r="C89" s="23" t="s">
        <v>12</v>
      </c>
      <c r="D89" s="38"/>
      <c r="E89" s="144"/>
      <c r="F89" s="144"/>
      <c r="G89" s="144"/>
      <c r="H89" s="38"/>
      <c r="I89" s="38"/>
      <c r="J89" s="38">
        <f t="shared" si="11"/>
        <v>0</v>
      </c>
      <c r="K89" s="38">
        <f t="shared" si="12"/>
        <v>0</v>
      </c>
      <c r="L89" s="352">
        <f t="shared" si="19"/>
        <v>0</v>
      </c>
      <c r="M89" s="38"/>
      <c r="N89" s="144"/>
      <c r="O89" s="144"/>
      <c r="P89" s="144"/>
      <c r="Q89" s="38"/>
      <c r="R89" s="38"/>
      <c r="S89" s="38"/>
      <c r="T89" s="38">
        <f t="shared" si="13"/>
        <v>0</v>
      </c>
      <c r="U89" s="38">
        <f t="shared" si="14"/>
        <v>0</v>
      </c>
      <c r="V89" s="38">
        <f t="shared" si="15"/>
        <v>0</v>
      </c>
      <c r="W89" s="166">
        <f t="shared" si="16"/>
        <v>0</v>
      </c>
      <c r="X89" s="38"/>
      <c r="Y89" s="38"/>
      <c r="Z89" s="38"/>
      <c r="AA89" s="206">
        <f t="shared" si="20"/>
        <v>0</v>
      </c>
      <c r="AB89" s="38"/>
      <c r="AC89" s="38"/>
      <c r="AD89" s="38"/>
      <c r="AE89" s="370">
        <f t="shared" si="17"/>
        <v>0</v>
      </c>
      <c r="AF89" s="160"/>
      <c r="AG89" s="38"/>
      <c r="AH89" s="38"/>
      <c r="AI89" s="168">
        <f t="shared" si="21"/>
        <v>0</v>
      </c>
      <c r="AJ89" s="171">
        <f t="shared" si="18"/>
        <v>0</v>
      </c>
    </row>
    <row r="90" spans="1:36" x14ac:dyDescent="0.25">
      <c r="A90" s="15"/>
      <c r="B90" s="270" t="s">
        <v>221</v>
      </c>
      <c r="C90" s="20"/>
      <c r="D90" s="38"/>
      <c r="E90" s="144"/>
      <c r="F90" s="144"/>
      <c r="G90" s="144"/>
      <c r="H90" s="38"/>
      <c r="I90" s="38"/>
      <c r="J90" s="38">
        <f t="shared" si="11"/>
        <v>0</v>
      </c>
      <c r="K90" s="38">
        <f t="shared" si="12"/>
        <v>0</v>
      </c>
      <c r="L90" s="352">
        <f>J90+K90</f>
        <v>0</v>
      </c>
      <c r="M90" s="38"/>
      <c r="N90" s="144"/>
      <c r="O90" s="144"/>
      <c r="P90" s="144"/>
      <c r="Q90" s="38"/>
      <c r="R90" s="38"/>
      <c r="S90" s="38"/>
      <c r="T90" s="38">
        <f t="shared" si="13"/>
        <v>0</v>
      </c>
      <c r="U90" s="38">
        <f t="shared" si="14"/>
        <v>0</v>
      </c>
      <c r="V90" s="38">
        <f t="shared" si="15"/>
        <v>0</v>
      </c>
      <c r="W90" s="166">
        <f t="shared" si="16"/>
        <v>0</v>
      </c>
      <c r="X90" s="38"/>
      <c r="Y90" s="38"/>
      <c r="Z90" s="38"/>
      <c r="AA90" s="206">
        <f>(Z90+Y90+X90)*$AA$5</f>
        <v>0</v>
      </c>
      <c r="AB90" s="38"/>
      <c r="AC90" s="38"/>
      <c r="AD90" s="38"/>
      <c r="AE90" s="370">
        <f t="shared" si="17"/>
        <v>0</v>
      </c>
      <c r="AF90" s="160"/>
      <c r="AG90" s="38"/>
      <c r="AH90" s="38"/>
      <c r="AI90" s="168">
        <f>(AF90+AG90+AH90)*$AI$5</f>
        <v>0</v>
      </c>
      <c r="AJ90" s="171">
        <f t="shared" si="18"/>
        <v>0</v>
      </c>
    </row>
    <row r="91" spans="1:36" x14ac:dyDescent="0.25">
      <c r="A91" s="15">
        <v>76</v>
      </c>
      <c r="B91" s="51" t="s">
        <v>208</v>
      </c>
      <c r="C91" s="20" t="s">
        <v>45</v>
      </c>
      <c r="D91" s="38"/>
      <c r="E91" s="144"/>
      <c r="F91" s="144"/>
      <c r="G91" s="144"/>
      <c r="H91" s="38"/>
      <c r="I91" s="38"/>
      <c r="J91" s="38">
        <f t="shared" si="11"/>
        <v>0</v>
      </c>
      <c r="K91" s="38">
        <f t="shared" si="12"/>
        <v>0</v>
      </c>
      <c r="L91" s="352">
        <f>J91+K91</f>
        <v>0</v>
      </c>
      <c r="M91" s="38"/>
      <c r="N91" s="144"/>
      <c r="O91" s="144"/>
      <c r="P91" s="144"/>
      <c r="Q91" s="38"/>
      <c r="R91" s="38"/>
      <c r="S91" s="38"/>
      <c r="T91" s="38">
        <f t="shared" si="13"/>
        <v>0</v>
      </c>
      <c r="U91" s="38">
        <f t="shared" si="14"/>
        <v>0</v>
      </c>
      <c r="V91" s="38">
        <f t="shared" si="15"/>
        <v>0</v>
      </c>
      <c r="W91" s="166">
        <f t="shared" si="16"/>
        <v>0</v>
      </c>
      <c r="X91" s="38"/>
      <c r="Y91" s="38"/>
      <c r="Z91" s="38"/>
      <c r="AA91" s="206">
        <f>(Z91+Y91+X91)*$AA$5</f>
        <v>0</v>
      </c>
      <c r="AB91" s="38"/>
      <c r="AC91" s="38"/>
      <c r="AD91" s="38"/>
      <c r="AE91" s="370">
        <f t="shared" si="17"/>
        <v>0</v>
      </c>
      <c r="AF91" s="160"/>
      <c r="AG91" s="38"/>
      <c r="AH91" s="38"/>
      <c r="AI91" s="168">
        <f>(AF91+AG91+AH91)*$AI$5</f>
        <v>0</v>
      </c>
      <c r="AJ91" s="171">
        <f t="shared" si="18"/>
        <v>0</v>
      </c>
    </row>
    <row r="92" spans="1:36" x14ac:dyDescent="0.25">
      <c r="A92" s="15">
        <v>77</v>
      </c>
      <c r="B92" s="19" t="s">
        <v>2</v>
      </c>
      <c r="C92" s="20" t="s">
        <v>45</v>
      </c>
      <c r="D92" s="38"/>
      <c r="E92" s="144"/>
      <c r="F92" s="144"/>
      <c r="G92" s="144"/>
      <c r="H92" s="38"/>
      <c r="I92" s="38"/>
      <c r="J92" s="38">
        <f t="shared" si="11"/>
        <v>0</v>
      </c>
      <c r="K92" s="38">
        <f t="shared" si="12"/>
        <v>0</v>
      </c>
      <c r="L92" s="352">
        <f>J92+K92</f>
        <v>0</v>
      </c>
      <c r="M92" s="38"/>
      <c r="N92" s="144"/>
      <c r="O92" s="144"/>
      <c r="P92" s="144"/>
      <c r="Q92" s="38"/>
      <c r="R92" s="38"/>
      <c r="S92" s="38"/>
      <c r="T92" s="38">
        <f t="shared" si="13"/>
        <v>0</v>
      </c>
      <c r="U92" s="38">
        <f t="shared" si="14"/>
        <v>0</v>
      </c>
      <c r="V92" s="38">
        <f t="shared" si="15"/>
        <v>0</v>
      </c>
      <c r="W92" s="166">
        <f t="shared" si="16"/>
        <v>0</v>
      </c>
      <c r="X92" s="38"/>
      <c r="Y92" s="38"/>
      <c r="Z92" s="38"/>
      <c r="AA92" s="206">
        <f>(Z92+Y92+X92)*$AA$5</f>
        <v>0</v>
      </c>
      <c r="AB92" s="38"/>
      <c r="AC92" s="38"/>
      <c r="AD92" s="38"/>
      <c r="AE92" s="370">
        <f t="shared" si="17"/>
        <v>0</v>
      </c>
      <c r="AF92" s="160"/>
      <c r="AG92" s="38"/>
      <c r="AH92" s="38"/>
      <c r="AI92" s="168">
        <f>(AF92+AG92+AH92)*$AI$5</f>
        <v>0</v>
      </c>
      <c r="AJ92" s="171">
        <f t="shared" si="18"/>
        <v>0</v>
      </c>
    </row>
    <row r="93" spans="1:36" x14ac:dyDescent="0.25">
      <c r="A93" s="26"/>
      <c r="B93" s="270" t="s">
        <v>201</v>
      </c>
      <c r="C93" s="17"/>
      <c r="D93" s="38"/>
      <c r="E93" s="144"/>
      <c r="F93" s="144"/>
      <c r="G93" s="144"/>
      <c r="H93" s="38"/>
      <c r="I93" s="38"/>
      <c r="J93" s="38">
        <f t="shared" si="11"/>
        <v>0</v>
      </c>
      <c r="K93" s="38">
        <f t="shared" si="12"/>
        <v>0</v>
      </c>
      <c r="L93" s="352">
        <f t="shared" si="19"/>
        <v>0</v>
      </c>
      <c r="M93" s="38"/>
      <c r="N93" s="144"/>
      <c r="O93" s="144"/>
      <c r="P93" s="144"/>
      <c r="Q93" s="38"/>
      <c r="R93" s="38"/>
      <c r="S93" s="38"/>
      <c r="T93" s="38">
        <f t="shared" si="13"/>
        <v>0</v>
      </c>
      <c r="U93" s="38">
        <f t="shared" si="14"/>
        <v>0</v>
      </c>
      <c r="V93" s="38">
        <f t="shared" si="15"/>
        <v>0</v>
      </c>
      <c r="W93" s="166">
        <f t="shared" si="16"/>
        <v>0</v>
      </c>
      <c r="X93" s="38"/>
      <c r="Y93" s="38"/>
      <c r="Z93" s="38"/>
      <c r="AA93" s="206">
        <f t="shared" si="20"/>
        <v>0</v>
      </c>
      <c r="AB93" s="38"/>
      <c r="AC93" s="38"/>
      <c r="AD93" s="38"/>
      <c r="AE93" s="370">
        <f t="shared" si="17"/>
        <v>0</v>
      </c>
      <c r="AF93" s="160"/>
      <c r="AG93" s="38"/>
      <c r="AH93" s="38"/>
      <c r="AI93" s="168">
        <f t="shared" si="21"/>
        <v>0</v>
      </c>
      <c r="AJ93" s="171">
        <f t="shared" si="18"/>
        <v>0</v>
      </c>
    </row>
    <row r="94" spans="1:36" x14ac:dyDescent="0.25">
      <c r="A94" s="27">
        <v>78</v>
      </c>
      <c r="B94" s="19" t="s">
        <v>0</v>
      </c>
      <c r="C94" s="17" t="s">
        <v>82</v>
      </c>
      <c r="D94" s="38"/>
      <c r="E94" s="144"/>
      <c r="F94" s="144"/>
      <c r="G94" s="144"/>
      <c r="H94" s="38"/>
      <c r="I94" s="38"/>
      <c r="J94" s="38">
        <f t="shared" si="11"/>
        <v>0</v>
      </c>
      <c r="K94" s="38">
        <f t="shared" si="12"/>
        <v>0</v>
      </c>
      <c r="L94" s="352">
        <f t="shared" si="19"/>
        <v>0</v>
      </c>
      <c r="M94" s="38"/>
      <c r="N94" s="144"/>
      <c r="O94" s="144"/>
      <c r="P94" s="144"/>
      <c r="Q94" s="38"/>
      <c r="R94" s="38"/>
      <c r="S94" s="38"/>
      <c r="T94" s="38">
        <f t="shared" si="13"/>
        <v>0</v>
      </c>
      <c r="U94" s="38">
        <f t="shared" si="14"/>
        <v>0</v>
      </c>
      <c r="V94" s="38">
        <f t="shared" si="15"/>
        <v>0</v>
      </c>
      <c r="W94" s="166">
        <f t="shared" si="16"/>
        <v>0</v>
      </c>
      <c r="X94" s="38"/>
      <c r="Y94" s="38"/>
      <c r="Z94" s="38"/>
      <c r="AA94" s="206">
        <f t="shared" si="20"/>
        <v>0</v>
      </c>
      <c r="AB94" s="38"/>
      <c r="AC94" s="38"/>
      <c r="AD94" s="38"/>
      <c r="AE94" s="370">
        <f t="shared" si="17"/>
        <v>0</v>
      </c>
      <c r="AF94" s="160"/>
      <c r="AG94" s="38"/>
      <c r="AH94" s="38"/>
      <c r="AI94" s="168">
        <f t="shared" si="21"/>
        <v>0</v>
      </c>
      <c r="AJ94" s="171">
        <f t="shared" si="18"/>
        <v>0</v>
      </c>
    </row>
    <row r="95" spans="1:36" x14ac:dyDescent="0.25">
      <c r="A95" s="15">
        <v>79</v>
      </c>
      <c r="B95" s="19" t="s">
        <v>171</v>
      </c>
      <c r="C95" s="17" t="s">
        <v>12</v>
      </c>
      <c r="D95" s="38"/>
      <c r="E95" s="144"/>
      <c r="F95" s="144"/>
      <c r="G95" s="144"/>
      <c r="H95" s="38"/>
      <c r="I95" s="38"/>
      <c r="J95" s="38">
        <f t="shared" si="11"/>
        <v>0</v>
      </c>
      <c r="K95" s="38">
        <f t="shared" si="12"/>
        <v>0</v>
      </c>
      <c r="L95" s="352">
        <f t="shared" si="19"/>
        <v>0</v>
      </c>
      <c r="M95" s="38"/>
      <c r="N95" s="144"/>
      <c r="O95" s="144"/>
      <c r="P95" s="144"/>
      <c r="Q95" s="38"/>
      <c r="R95" s="38"/>
      <c r="S95" s="38"/>
      <c r="T95" s="38">
        <f t="shared" si="13"/>
        <v>0</v>
      </c>
      <c r="U95" s="38">
        <f t="shared" si="14"/>
        <v>0</v>
      </c>
      <c r="V95" s="38">
        <f t="shared" si="15"/>
        <v>0</v>
      </c>
      <c r="W95" s="166">
        <f t="shared" si="16"/>
        <v>0</v>
      </c>
      <c r="X95" s="206">
        <v>3.5000000000000003E-2</v>
      </c>
      <c r="Y95" s="38"/>
      <c r="Z95" s="38"/>
      <c r="AA95" s="206">
        <f t="shared" si="20"/>
        <v>3.5000000000000003E-2</v>
      </c>
      <c r="AB95" s="38"/>
      <c r="AC95" s="38"/>
      <c r="AD95" s="38"/>
      <c r="AE95" s="370">
        <f t="shared" si="17"/>
        <v>0</v>
      </c>
      <c r="AF95" s="160"/>
      <c r="AG95" s="38"/>
      <c r="AH95" s="38"/>
      <c r="AI95" s="168">
        <f t="shared" si="21"/>
        <v>0</v>
      </c>
      <c r="AJ95" s="171">
        <f t="shared" si="18"/>
        <v>3.5000000000000003E-2</v>
      </c>
    </row>
    <row r="96" spans="1:36" x14ac:dyDescent="0.25">
      <c r="A96" s="27">
        <v>80</v>
      </c>
      <c r="B96" s="16" t="s">
        <v>81</v>
      </c>
      <c r="C96" s="17" t="s">
        <v>12</v>
      </c>
      <c r="D96" s="38"/>
      <c r="E96" s="144"/>
      <c r="F96" s="144"/>
      <c r="G96" s="144"/>
      <c r="H96" s="38"/>
      <c r="I96" s="38"/>
      <c r="J96" s="38">
        <f t="shared" si="11"/>
        <v>0</v>
      </c>
      <c r="K96" s="38">
        <f t="shared" si="12"/>
        <v>0</v>
      </c>
      <c r="L96" s="352">
        <f t="shared" si="19"/>
        <v>0</v>
      </c>
      <c r="M96" s="38"/>
      <c r="N96" s="144"/>
      <c r="O96" s="144"/>
      <c r="P96" s="144"/>
      <c r="Q96" s="38"/>
      <c r="R96" s="38"/>
      <c r="S96" s="38"/>
      <c r="T96" s="38">
        <f t="shared" si="13"/>
        <v>0</v>
      </c>
      <c r="U96" s="38">
        <f t="shared" si="14"/>
        <v>0</v>
      </c>
      <c r="V96" s="38">
        <f t="shared" si="15"/>
        <v>0</v>
      </c>
      <c r="W96" s="166">
        <f t="shared" si="16"/>
        <v>0</v>
      </c>
      <c r="X96" s="38"/>
      <c r="Y96" s="38"/>
      <c r="Z96" s="38"/>
      <c r="AA96" s="206">
        <f t="shared" si="20"/>
        <v>0</v>
      </c>
      <c r="AB96" s="38"/>
      <c r="AC96" s="38"/>
      <c r="AD96" s="38"/>
      <c r="AE96" s="370">
        <f t="shared" si="17"/>
        <v>0</v>
      </c>
      <c r="AF96" s="160"/>
      <c r="AG96" s="38"/>
      <c r="AH96" s="38"/>
      <c r="AI96" s="168">
        <f t="shared" si="21"/>
        <v>0</v>
      </c>
      <c r="AJ96" s="171">
        <f t="shared" si="18"/>
        <v>0</v>
      </c>
    </row>
    <row r="97" spans="1:36" x14ac:dyDescent="0.25">
      <c r="A97" s="15">
        <v>81</v>
      </c>
      <c r="B97" s="28" t="s">
        <v>3</v>
      </c>
      <c r="C97" s="29" t="s">
        <v>12</v>
      </c>
      <c r="D97" s="38"/>
      <c r="E97" s="144"/>
      <c r="F97" s="144"/>
      <c r="G97" s="144"/>
      <c r="H97" s="38"/>
      <c r="I97" s="38"/>
      <c r="J97" s="38">
        <f t="shared" si="11"/>
        <v>0</v>
      </c>
      <c r="K97" s="38">
        <f t="shared" si="12"/>
        <v>0</v>
      </c>
      <c r="L97" s="352">
        <f t="shared" si="19"/>
        <v>0</v>
      </c>
      <c r="M97" s="38"/>
      <c r="N97" s="144"/>
      <c r="O97" s="144"/>
      <c r="P97" s="144"/>
      <c r="Q97" s="38"/>
      <c r="R97" s="38"/>
      <c r="S97" s="38"/>
      <c r="T97" s="38">
        <f t="shared" si="13"/>
        <v>0</v>
      </c>
      <c r="U97" s="38">
        <f t="shared" si="14"/>
        <v>0</v>
      </c>
      <c r="V97" s="38">
        <f t="shared" si="15"/>
        <v>0</v>
      </c>
      <c r="W97" s="166">
        <f t="shared" si="16"/>
        <v>0</v>
      </c>
      <c r="X97" s="38"/>
      <c r="Y97" s="38"/>
      <c r="Z97" s="38"/>
      <c r="AA97" s="206">
        <f t="shared" si="20"/>
        <v>0</v>
      </c>
      <c r="AB97" s="38"/>
      <c r="AC97" s="38"/>
      <c r="AD97" s="38"/>
      <c r="AE97" s="370">
        <f t="shared" si="17"/>
        <v>0</v>
      </c>
      <c r="AF97" s="160"/>
      <c r="AG97" s="38"/>
      <c r="AH97" s="38"/>
      <c r="AI97" s="168">
        <f t="shared" si="21"/>
        <v>0</v>
      </c>
      <c r="AJ97" s="171">
        <f t="shared" si="18"/>
        <v>0</v>
      </c>
    </row>
    <row r="98" spans="1:36" x14ac:dyDescent="0.25">
      <c r="A98" s="27">
        <v>82</v>
      </c>
      <c r="B98" s="28" t="s">
        <v>203</v>
      </c>
      <c r="C98" s="29" t="s">
        <v>12</v>
      </c>
      <c r="D98" s="38"/>
      <c r="E98" s="144"/>
      <c r="F98" s="144"/>
      <c r="G98" s="144"/>
      <c r="H98" s="38"/>
      <c r="I98" s="38"/>
      <c r="J98" s="38">
        <f t="shared" si="11"/>
        <v>0</v>
      </c>
      <c r="K98" s="38">
        <f t="shared" si="12"/>
        <v>0</v>
      </c>
      <c r="L98" s="352">
        <f t="shared" si="19"/>
        <v>0</v>
      </c>
      <c r="M98" s="38"/>
      <c r="N98" s="144"/>
      <c r="O98" s="144"/>
      <c r="P98" s="144"/>
      <c r="Q98" s="38"/>
      <c r="R98" s="38"/>
      <c r="S98" s="38"/>
      <c r="T98" s="38">
        <f t="shared" si="13"/>
        <v>0</v>
      </c>
      <c r="U98" s="38">
        <f t="shared" si="14"/>
        <v>0</v>
      </c>
      <c r="V98" s="38">
        <f t="shared" si="15"/>
        <v>0</v>
      </c>
      <c r="W98" s="166">
        <f t="shared" si="16"/>
        <v>0</v>
      </c>
      <c r="X98" s="38"/>
      <c r="Y98" s="38"/>
      <c r="Z98" s="38"/>
      <c r="AA98" s="206">
        <f t="shared" si="20"/>
        <v>0</v>
      </c>
      <c r="AB98" s="38"/>
      <c r="AC98" s="38"/>
      <c r="AD98" s="38"/>
      <c r="AE98" s="370">
        <f t="shared" si="17"/>
        <v>0</v>
      </c>
      <c r="AF98" s="160"/>
      <c r="AG98" s="38"/>
      <c r="AH98" s="38"/>
      <c r="AI98" s="168">
        <f t="shared" si="21"/>
        <v>0</v>
      </c>
      <c r="AJ98" s="171">
        <f t="shared" si="18"/>
        <v>0</v>
      </c>
    </row>
    <row r="99" spans="1:36" x14ac:dyDescent="0.25">
      <c r="A99" s="15">
        <v>83</v>
      </c>
      <c r="B99" s="28" t="s">
        <v>204</v>
      </c>
      <c r="C99" s="29" t="s">
        <v>12</v>
      </c>
      <c r="D99" s="38"/>
      <c r="E99" s="144"/>
      <c r="F99" s="144"/>
      <c r="G99" s="144"/>
      <c r="H99" s="38"/>
      <c r="I99" s="38"/>
      <c r="J99" s="38">
        <f t="shared" si="11"/>
        <v>0</v>
      </c>
      <c r="K99" s="38">
        <f t="shared" si="12"/>
        <v>0</v>
      </c>
      <c r="L99" s="352">
        <f t="shared" si="19"/>
        <v>0</v>
      </c>
      <c r="M99" s="38"/>
      <c r="N99" s="144"/>
      <c r="O99" s="144"/>
      <c r="P99" s="144"/>
      <c r="Q99" s="38"/>
      <c r="R99" s="38"/>
      <c r="S99" s="38"/>
      <c r="T99" s="38">
        <f t="shared" si="13"/>
        <v>0</v>
      </c>
      <c r="U99" s="38">
        <f t="shared" si="14"/>
        <v>0</v>
      </c>
      <c r="V99" s="38">
        <f t="shared" si="15"/>
        <v>0</v>
      </c>
      <c r="W99" s="166">
        <f t="shared" si="16"/>
        <v>0</v>
      </c>
      <c r="X99" s="38"/>
      <c r="Y99" s="38"/>
      <c r="Z99" s="38"/>
      <c r="AA99" s="206">
        <f t="shared" si="20"/>
        <v>0</v>
      </c>
      <c r="AB99" s="38"/>
      <c r="AC99" s="38"/>
      <c r="AD99" s="38"/>
      <c r="AE99" s="370">
        <f t="shared" si="17"/>
        <v>0</v>
      </c>
      <c r="AF99" s="160"/>
      <c r="AG99" s="38"/>
      <c r="AH99" s="38"/>
      <c r="AI99" s="168">
        <f t="shared" si="21"/>
        <v>0</v>
      </c>
      <c r="AJ99" s="171">
        <f t="shared" si="18"/>
        <v>0</v>
      </c>
    </row>
    <row r="100" spans="1:36" x14ac:dyDescent="0.25">
      <c r="A100" s="27">
        <v>84</v>
      </c>
      <c r="B100" s="28" t="s">
        <v>180</v>
      </c>
      <c r="C100" s="29" t="s">
        <v>12</v>
      </c>
      <c r="D100" s="38"/>
      <c r="E100" s="144"/>
      <c r="F100" s="144"/>
      <c r="G100" s="144"/>
      <c r="H100" s="38"/>
      <c r="I100" s="38"/>
      <c r="J100" s="38">
        <f t="shared" si="11"/>
        <v>0</v>
      </c>
      <c r="K100" s="38">
        <f t="shared" si="12"/>
        <v>0</v>
      </c>
      <c r="L100" s="352">
        <f>J100+K100</f>
        <v>0</v>
      </c>
      <c r="M100" s="38"/>
      <c r="N100" s="144"/>
      <c r="O100" s="144"/>
      <c r="P100" s="144"/>
      <c r="Q100" s="38"/>
      <c r="R100" s="38"/>
      <c r="S100" s="38"/>
      <c r="T100" s="38">
        <f t="shared" si="13"/>
        <v>0</v>
      </c>
      <c r="U100" s="38">
        <f t="shared" si="14"/>
        <v>0</v>
      </c>
      <c r="V100" s="38">
        <f t="shared" si="15"/>
        <v>0</v>
      </c>
      <c r="W100" s="166">
        <f t="shared" si="16"/>
        <v>0</v>
      </c>
      <c r="X100" s="38"/>
      <c r="Y100" s="38"/>
      <c r="Z100" s="38"/>
      <c r="AA100" s="206">
        <f>(Z100+Y100+X100)*$AA$5</f>
        <v>0</v>
      </c>
      <c r="AB100" s="38"/>
      <c r="AC100" s="38"/>
      <c r="AD100" s="38"/>
      <c r="AE100" s="370">
        <f t="shared" si="17"/>
        <v>0</v>
      </c>
      <c r="AF100" s="160"/>
      <c r="AG100" s="38"/>
      <c r="AH100" s="38"/>
      <c r="AI100" s="168">
        <f>(AF100+AG100+AH100)*$AI$5</f>
        <v>0</v>
      </c>
      <c r="AJ100" s="171">
        <f t="shared" si="18"/>
        <v>0</v>
      </c>
    </row>
    <row r="101" spans="1:36" x14ac:dyDescent="0.25">
      <c r="A101" s="15">
        <v>85</v>
      </c>
      <c r="B101" s="28" t="s">
        <v>202</v>
      </c>
      <c r="C101" s="29" t="s">
        <v>12</v>
      </c>
      <c r="D101" s="38"/>
      <c r="E101" s="144"/>
      <c r="F101" s="144"/>
      <c r="G101" s="144"/>
      <c r="H101" s="38"/>
      <c r="I101" s="38"/>
      <c r="J101" s="38">
        <f t="shared" si="11"/>
        <v>0</v>
      </c>
      <c r="K101" s="38">
        <f t="shared" si="12"/>
        <v>0</v>
      </c>
      <c r="L101" s="352">
        <f t="shared" si="19"/>
        <v>0</v>
      </c>
      <c r="M101" s="38"/>
      <c r="N101" s="144"/>
      <c r="O101" s="144"/>
      <c r="P101" s="144"/>
      <c r="Q101" s="38"/>
      <c r="R101" s="38"/>
      <c r="S101" s="38"/>
      <c r="T101" s="38">
        <f t="shared" si="13"/>
        <v>0</v>
      </c>
      <c r="U101" s="38">
        <f t="shared" si="14"/>
        <v>0</v>
      </c>
      <c r="V101" s="38">
        <f t="shared" si="15"/>
        <v>0</v>
      </c>
      <c r="W101" s="166">
        <f t="shared" si="16"/>
        <v>0</v>
      </c>
      <c r="X101" s="38"/>
      <c r="Y101" s="38"/>
      <c r="Z101" s="38"/>
      <c r="AA101" s="206">
        <f t="shared" si="20"/>
        <v>0</v>
      </c>
      <c r="AB101" s="38"/>
      <c r="AC101" s="38"/>
      <c r="AD101" s="38"/>
      <c r="AE101" s="370">
        <f t="shared" si="17"/>
        <v>0</v>
      </c>
      <c r="AF101" s="160"/>
      <c r="AG101" s="38"/>
      <c r="AH101" s="38"/>
      <c r="AI101" s="168">
        <f t="shared" si="21"/>
        <v>0</v>
      </c>
      <c r="AJ101" s="171">
        <f t="shared" si="18"/>
        <v>0</v>
      </c>
    </row>
    <row r="102" spans="1:36" x14ac:dyDescent="0.25">
      <c r="A102" s="27">
        <v>86</v>
      </c>
      <c r="B102" s="19" t="s">
        <v>205</v>
      </c>
      <c r="C102" s="39" t="s">
        <v>82</v>
      </c>
      <c r="D102" s="38"/>
      <c r="E102" s="144"/>
      <c r="F102" s="144"/>
      <c r="G102" s="144"/>
      <c r="H102" s="38"/>
      <c r="I102" s="38"/>
      <c r="J102" s="38">
        <f t="shared" si="11"/>
        <v>0</v>
      </c>
      <c r="K102" s="38">
        <f t="shared" si="12"/>
        <v>0</v>
      </c>
      <c r="L102" s="352">
        <f t="shared" si="19"/>
        <v>0</v>
      </c>
      <c r="M102" s="38"/>
      <c r="N102" s="144"/>
      <c r="O102" s="144"/>
      <c r="P102" s="144"/>
      <c r="Q102" s="38"/>
      <c r="R102" s="38"/>
      <c r="S102" s="38"/>
      <c r="T102" s="38">
        <f t="shared" si="13"/>
        <v>0</v>
      </c>
      <c r="U102" s="38">
        <f t="shared" si="14"/>
        <v>0</v>
      </c>
      <c r="V102" s="38">
        <f t="shared" si="15"/>
        <v>0</v>
      </c>
      <c r="W102" s="166">
        <f t="shared" si="16"/>
        <v>0</v>
      </c>
      <c r="X102" s="38"/>
      <c r="Y102" s="38"/>
      <c r="Z102" s="38"/>
      <c r="AA102" s="206">
        <f t="shared" si="20"/>
        <v>0</v>
      </c>
      <c r="AB102" s="38"/>
      <c r="AC102" s="38"/>
      <c r="AD102" s="38"/>
      <c r="AE102" s="370">
        <f t="shared" si="17"/>
        <v>0</v>
      </c>
      <c r="AF102" s="160"/>
      <c r="AG102" s="38"/>
      <c r="AH102" s="38"/>
      <c r="AI102" s="168">
        <f t="shared" si="21"/>
        <v>0</v>
      </c>
      <c r="AJ102" s="171">
        <f t="shared" si="18"/>
        <v>0</v>
      </c>
    </row>
    <row r="103" spans="1:36" x14ac:dyDescent="0.25">
      <c r="A103" s="34"/>
      <c r="B103" s="271" t="s">
        <v>83</v>
      </c>
      <c r="C103" s="40"/>
      <c r="D103" s="145"/>
      <c r="E103" s="146"/>
      <c r="F103" s="146"/>
      <c r="G103" s="146"/>
      <c r="H103" s="147"/>
      <c r="I103" s="147"/>
      <c r="J103" s="38">
        <f t="shared" si="11"/>
        <v>0</v>
      </c>
      <c r="K103" s="38">
        <f t="shared" si="12"/>
        <v>0</v>
      </c>
      <c r="L103" s="352">
        <f t="shared" si="19"/>
        <v>0</v>
      </c>
      <c r="M103" s="145"/>
      <c r="N103" s="146"/>
      <c r="O103" s="146"/>
      <c r="P103" s="146"/>
      <c r="Q103" s="147"/>
      <c r="R103" s="147"/>
      <c r="S103" s="147"/>
      <c r="T103" s="38">
        <f t="shared" si="13"/>
        <v>0</v>
      </c>
      <c r="U103" s="38">
        <f t="shared" si="14"/>
        <v>0</v>
      </c>
      <c r="V103" s="38">
        <f t="shared" si="15"/>
        <v>0</v>
      </c>
      <c r="W103" s="166">
        <f t="shared" si="16"/>
        <v>0</v>
      </c>
      <c r="X103" s="147"/>
      <c r="Y103" s="147"/>
      <c r="Z103" s="147"/>
      <c r="AA103" s="206">
        <f t="shared" si="20"/>
        <v>0</v>
      </c>
      <c r="AB103" s="147"/>
      <c r="AC103" s="147"/>
      <c r="AD103" s="147"/>
      <c r="AE103" s="370">
        <f t="shared" si="17"/>
        <v>0</v>
      </c>
      <c r="AF103" s="190"/>
      <c r="AG103" s="147"/>
      <c r="AH103" s="147"/>
      <c r="AI103" s="168">
        <f t="shared" si="21"/>
        <v>0</v>
      </c>
      <c r="AJ103" s="171">
        <f t="shared" si="18"/>
        <v>0</v>
      </c>
    </row>
    <row r="104" spans="1:36" x14ac:dyDescent="0.25">
      <c r="A104" s="15">
        <v>87</v>
      </c>
      <c r="B104" s="16" t="s">
        <v>84</v>
      </c>
      <c r="C104" s="29" t="s">
        <v>12</v>
      </c>
      <c r="D104" s="38"/>
      <c r="E104" s="144"/>
      <c r="F104" s="144"/>
      <c r="G104" s="144"/>
      <c r="H104" s="38"/>
      <c r="I104" s="38"/>
      <c r="J104" s="38">
        <f t="shared" si="11"/>
        <v>0</v>
      </c>
      <c r="K104" s="38">
        <f t="shared" si="12"/>
        <v>0</v>
      </c>
      <c r="L104" s="352">
        <f t="shared" si="19"/>
        <v>0</v>
      </c>
      <c r="M104" s="38"/>
      <c r="N104" s="144"/>
      <c r="O104" s="144"/>
      <c r="P104" s="144"/>
      <c r="Q104" s="38"/>
      <c r="R104" s="38"/>
      <c r="S104" s="38"/>
      <c r="T104" s="38">
        <f t="shared" si="13"/>
        <v>0</v>
      </c>
      <c r="U104" s="38">
        <f t="shared" si="14"/>
        <v>0</v>
      </c>
      <c r="V104" s="38">
        <f t="shared" si="15"/>
        <v>0</v>
      </c>
      <c r="W104" s="166">
        <f t="shared" si="16"/>
        <v>0</v>
      </c>
      <c r="X104" s="38"/>
      <c r="Y104" s="38"/>
      <c r="Z104" s="38"/>
      <c r="AA104" s="206">
        <f t="shared" si="20"/>
        <v>0</v>
      </c>
      <c r="AB104" s="38"/>
      <c r="AC104" s="38"/>
      <c r="AD104" s="38"/>
      <c r="AE104" s="370">
        <f t="shared" si="17"/>
        <v>0</v>
      </c>
      <c r="AF104" s="221">
        <f>7.2/1000</f>
        <v>7.1999999999999998E-3</v>
      </c>
      <c r="AG104" s="38"/>
      <c r="AH104" s="38"/>
      <c r="AI104" s="168">
        <f t="shared" si="21"/>
        <v>7.1999999999999998E-3</v>
      </c>
      <c r="AJ104" s="171">
        <f t="shared" si="18"/>
        <v>7.1999999999999998E-3</v>
      </c>
    </row>
    <row r="105" spans="1:36" x14ac:dyDescent="0.25">
      <c r="A105" s="34"/>
      <c r="B105" s="344">
        <v>4.8000000000000001E-2</v>
      </c>
      <c r="C105" s="39" t="s">
        <v>82</v>
      </c>
      <c r="D105" s="46"/>
      <c r="E105" s="46"/>
      <c r="F105" s="46"/>
      <c r="G105" s="46"/>
      <c r="H105" s="46"/>
      <c r="I105" s="194"/>
      <c r="J105" s="38">
        <f t="shared" si="11"/>
        <v>0</v>
      </c>
      <c r="K105" s="38">
        <f t="shared" si="12"/>
        <v>0</v>
      </c>
      <c r="L105" s="352">
        <f t="shared" si="19"/>
        <v>0</v>
      </c>
      <c r="M105" s="46"/>
      <c r="N105" s="46"/>
      <c r="O105" s="46"/>
      <c r="P105" s="46"/>
      <c r="Q105" s="46"/>
      <c r="R105" s="46"/>
      <c r="S105" s="194"/>
      <c r="T105" s="38">
        <f t="shared" si="13"/>
        <v>0</v>
      </c>
      <c r="U105" s="38">
        <f t="shared" si="14"/>
        <v>0</v>
      </c>
      <c r="V105" s="38">
        <f t="shared" si="15"/>
        <v>0</v>
      </c>
      <c r="W105" s="166">
        <f t="shared" si="16"/>
        <v>0</v>
      </c>
      <c r="X105" s="150"/>
      <c r="Y105" s="46"/>
      <c r="Z105" s="150"/>
      <c r="AA105" s="206">
        <f t="shared" si="20"/>
        <v>0</v>
      </c>
      <c r="AB105" s="150"/>
      <c r="AC105" s="149"/>
      <c r="AD105" s="150"/>
      <c r="AE105" s="370">
        <f t="shared" si="17"/>
        <v>0</v>
      </c>
      <c r="AF105" s="191"/>
      <c r="AG105" s="150"/>
      <c r="AH105" s="150"/>
      <c r="AI105" s="168">
        <f t="shared" si="21"/>
        <v>0</v>
      </c>
      <c r="AJ105" s="171">
        <f t="shared" si="18"/>
        <v>0</v>
      </c>
    </row>
    <row r="106" spans="1:36" x14ac:dyDescent="0.25">
      <c r="A106" s="45"/>
      <c r="B106" s="340" t="s">
        <v>209</v>
      </c>
      <c r="C106" s="35"/>
      <c r="D106" s="35"/>
      <c r="E106" s="35"/>
      <c r="F106" s="35"/>
      <c r="G106" s="35"/>
      <c r="H106" s="35"/>
      <c r="I106" s="49"/>
      <c r="J106" s="38">
        <f t="shared" si="11"/>
        <v>0</v>
      </c>
      <c r="K106" s="38">
        <f t="shared" si="12"/>
        <v>0</v>
      </c>
      <c r="L106" s="352">
        <f t="shared" si="19"/>
        <v>0</v>
      </c>
      <c r="M106" s="35"/>
      <c r="N106" s="35"/>
      <c r="O106" s="35"/>
      <c r="P106" s="35"/>
      <c r="Q106" s="35"/>
      <c r="R106" s="49"/>
      <c r="S106" s="49"/>
      <c r="T106" s="38">
        <f t="shared" si="13"/>
        <v>0</v>
      </c>
      <c r="U106" s="38">
        <f t="shared" si="14"/>
        <v>0</v>
      </c>
      <c r="V106" s="38">
        <f t="shared" si="15"/>
        <v>0</v>
      </c>
      <c r="W106" s="166">
        <f t="shared" si="16"/>
        <v>0</v>
      </c>
      <c r="X106" s="148"/>
      <c r="Y106" s="148"/>
      <c r="Z106" s="148"/>
      <c r="AA106" s="206">
        <f t="shared" si="20"/>
        <v>0</v>
      </c>
      <c r="AB106" s="148"/>
      <c r="AC106" s="53"/>
      <c r="AD106" s="148"/>
      <c r="AE106" s="370">
        <f t="shared" si="17"/>
        <v>0</v>
      </c>
      <c r="AF106" s="158"/>
      <c r="AG106" s="148"/>
      <c r="AH106" s="148"/>
      <c r="AI106" s="168">
        <f t="shared" si="21"/>
        <v>0</v>
      </c>
      <c r="AJ106" s="171">
        <f t="shared" si="18"/>
        <v>0</v>
      </c>
    </row>
    <row r="107" spans="1:36" x14ac:dyDescent="0.25">
      <c r="A107" s="15">
        <v>88</v>
      </c>
      <c r="B107" s="19" t="s">
        <v>71</v>
      </c>
      <c r="C107" s="20" t="s">
        <v>12</v>
      </c>
      <c r="D107" s="35"/>
      <c r="E107" s="18"/>
      <c r="F107" s="18"/>
      <c r="G107" s="35"/>
      <c r="H107" s="35"/>
      <c r="I107" s="35"/>
      <c r="J107" s="38">
        <f t="shared" si="11"/>
        <v>0</v>
      </c>
      <c r="K107" s="38">
        <f t="shared" si="12"/>
        <v>0</v>
      </c>
      <c r="L107" s="352">
        <f t="shared" si="19"/>
        <v>0</v>
      </c>
      <c r="M107" s="35"/>
      <c r="N107" s="18"/>
      <c r="O107" s="18"/>
      <c r="P107" s="35"/>
      <c r="Q107" s="35"/>
      <c r="R107" s="35"/>
      <c r="S107" s="35"/>
      <c r="T107" s="38">
        <f t="shared" si="13"/>
        <v>0</v>
      </c>
      <c r="U107" s="38">
        <f t="shared" si="14"/>
        <v>0</v>
      </c>
      <c r="V107" s="38">
        <f t="shared" si="15"/>
        <v>0</v>
      </c>
      <c r="W107" s="166">
        <f t="shared" si="16"/>
        <v>0</v>
      </c>
      <c r="X107" s="38"/>
      <c r="Y107" s="38"/>
      <c r="Z107" s="38"/>
      <c r="AA107" s="206">
        <f t="shared" si="20"/>
        <v>0</v>
      </c>
      <c r="AB107" s="38"/>
      <c r="AC107" s="35"/>
      <c r="AD107" s="38"/>
      <c r="AE107" s="370">
        <f t="shared" si="17"/>
        <v>0</v>
      </c>
      <c r="AF107" s="158"/>
      <c r="AG107" s="38"/>
      <c r="AH107" s="38"/>
      <c r="AI107" s="168">
        <f t="shared" si="21"/>
        <v>0</v>
      </c>
      <c r="AJ107" s="171">
        <f t="shared" si="18"/>
        <v>0</v>
      </c>
    </row>
    <row r="108" spans="1:36" x14ac:dyDescent="0.25">
      <c r="A108" s="15">
        <v>89</v>
      </c>
      <c r="B108" s="24" t="s">
        <v>104</v>
      </c>
      <c r="C108" s="25" t="s">
        <v>12</v>
      </c>
      <c r="D108" s="35"/>
      <c r="E108" s="18"/>
      <c r="F108" s="18"/>
      <c r="G108" s="35"/>
      <c r="H108" s="35"/>
      <c r="I108" s="35"/>
      <c r="J108" s="38">
        <f t="shared" si="11"/>
        <v>0</v>
      </c>
      <c r="K108" s="38">
        <f t="shared" si="12"/>
        <v>0</v>
      </c>
      <c r="L108" s="352">
        <f t="shared" si="19"/>
        <v>0</v>
      </c>
      <c r="M108" s="35"/>
      <c r="N108" s="18"/>
      <c r="O108" s="18"/>
      <c r="P108" s="35"/>
      <c r="Q108" s="35"/>
      <c r="R108" s="35"/>
      <c r="S108" s="35"/>
      <c r="T108" s="38">
        <f t="shared" si="13"/>
        <v>0</v>
      </c>
      <c r="U108" s="38">
        <f t="shared" si="14"/>
        <v>0</v>
      </c>
      <c r="V108" s="38">
        <f t="shared" si="15"/>
        <v>0</v>
      </c>
      <c r="W108" s="166">
        <f t="shared" si="16"/>
        <v>0</v>
      </c>
      <c r="X108" s="38"/>
      <c r="Y108" s="38"/>
      <c r="Z108" s="38"/>
      <c r="AA108" s="206">
        <f t="shared" si="20"/>
        <v>0</v>
      </c>
      <c r="AB108" s="38"/>
      <c r="AC108" s="35"/>
      <c r="AD108" s="38"/>
      <c r="AE108" s="370">
        <f t="shared" si="17"/>
        <v>0</v>
      </c>
      <c r="AF108" s="158"/>
      <c r="AG108" s="38"/>
      <c r="AH108" s="38"/>
      <c r="AI108" s="168">
        <f t="shared" si="21"/>
        <v>0</v>
      </c>
      <c r="AJ108" s="171">
        <f t="shared" si="18"/>
        <v>0</v>
      </c>
    </row>
    <row r="109" spans="1:36" x14ac:dyDescent="0.25">
      <c r="A109" s="15">
        <v>90</v>
      </c>
      <c r="B109" s="24" t="s">
        <v>80</v>
      </c>
      <c r="C109" s="25" t="s">
        <v>12</v>
      </c>
      <c r="D109" s="35"/>
      <c r="E109" s="18"/>
      <c r="F109" s="18"/>
      <c r="G109" s="35"/>
      <c r="H109" s="35"/>
      <c r="I109" s="35"/>
      <c r="J109" s="38">
        <f t="shared" si="11"/>
        <v>0</v>
      </c>
      <c r="K109" s="38">
        <f t="shared" si="12"/>
        <v>0</v>
      </c>
      <c r="L109" s="352">
        <f t="shared" si="19"/>
        <v>0</v>
      </c>
      <c r="M109" s="35"/>
      <c r="N109" s="18"/>
      <c r="O109" s="18"/>
      <c r="P109" s="35"/>
      <c r="Q109" s="35"/>
      <c r="R109" s="35"/>
      <c r="S109" s="35"/>
      <c r="T109" s="38">
        <f t="shared" si="13"/>
        <v>0</v>
      </c>
      <c r="U109" s="38">
        <f t="shared" si="14"/>
        <v>0</v>
      </c>
      <c r="V109" s="38">
        <f t="shared" si="15"/>
        <v>0</v>
      </c>
      <c r="W109" s="166">
        <f t="shared" si="16"/>
        <v>0</v>
      </c>
      <c r="X109" s="38"/>
      <c r="Y109" s="38"/>
      <c r="Z109" s="38"/>
      <c r="AA109" s="206">
        <f t="shared" si="20"/>
        <v>0</v>
      </c>
      <c r="AB109" s="38"/>
      <c r="AC109" s="35"/>
      <c r="AD109" s="38"/>
      <c r="AE109" s="370">
        <f t="shared" si="17"/>
        <v>0</v>
      </c>
      <c r="AF109" s="158"/>
      <c r="AG109" s="38"/>
      <c r="AH109" s="38"/>
      <c r="AI109" s="168">
        <f t="shared" si="21"/>
        <v>0</v>
      </c>
      <c r="AJ109" s="171">
        <f t="shared" si="18"/>
        <v>0</v>
      </c>
    </row>
    <row r="110" spans="1:36" x14ac:dyDescent="0.25">
      <c r="A110" s="15">
        <v>91</v>
      </c>
      <c r="B110" s="16" t="s">
        <v>105</v>
      </c>
      <c r="C110" s="25" t="s">
        <v>12</v>
      </c>
      <c r="D110" s="35"/>
      <c r="E110" s="18"/>
      <c r="F110" s="18"/>
      <c r="G110" s="35"/>
      <c r="H110" s="35"/>
      <c r="I110" s="35"/>
      <c r="J110" s="38">
        <f t="shared" si="11"/>
        <v>0</v>
      </c>
      <c r="K110" s="38">
        <f t="shared" si="12"/>
        <v>0</v>
      </c>
      <c r="L110" s="352">
        <f t="shared" si="19"/>
        <v>0</v>
      </c>
      <c r="M110" s="35"/>
      <c r="N110" s="18"/>
      <c r="O110" s="18"/>
      <c r="P110" s="35"/>
      <c r="Q110" s="35"/>
      <c r="R110" s="35"/>
      <c r="S110" s="35"/>
      <c r="T110" s="38">
        <f t="shared" si="13"/>
        <v>0</v>
      </c>
      <c r="U110" s="38">
        <f t="shared" si="14"/>
        <v>0</v>
      </c>
      <c r="V110" s="38">
        <f t="shared" si="15"/>
        <v>0</v>
      </c>
      <c r="W110" s="166">
        <f t="shared" si="16"/>
        <v>0</v>
      </c>
      <c r="X110" s="38"/>
      <c r="Y110" s="38"/>
      <c r="Z110" s="38"/>
      <c r="AA110" s="206">
        <f t="shared" si="20"/>
        <v>0</v>
      </c>
      <c r="AB110" s="38"/>
      <c r="AC110" s="35"/>
      <c r="AD110" s="38"/>
      <c r="AE110" s="370">
        <f t="shared" si="17"/>
        <v>0</v>
      </c>
      <c r="AF110" s="158"/>
      <c r="AG110" s="38"/>
      <c r="AH110" s="38"/>
      <c r="AI110" s="168">
        <f t="shared" si="21"/>
        <v>0</v>
      </c>
      <c r="AJ110" s="171">
        <f t="shared" si="18"/>
        <v>0</v>
      </c>
    </row>
    <row r="111" spans="1:36" x14ac:dyDescent="0.25">
      <c r="A111" s="15">
        <v>92</v>
      </c>
      <c r="B111" s="16" t="s">
        <v>106</v>
      </c>
      <c r="C111" s="25" t="s">
        <v>12</v>
      </c>
      <c r="D111" s="35"/>
      <c r="E111" s="18"/>
      <c r="F111" s="18"/>
      <c r="G111" s="35"/>
      <c r="H111" s="35"/>
      <c r="I111" s="35"/>
      <c r="J111" s="38">
        <f t="shared" si="11"/>
        <v>0</v>
      </c>
      <c r="K111" s="38">
        <f t="shared" si="12"/>
        <v>0</v>
      </c>
      <c r="L111" s="352">
        <f t="shared" si="19"/>
        <v>0</v>
      </c>
      <c r="M111" s="35"/>
      <c r="N111" s="18"/>
      <c r="O111" s="18"/>
      <c r="P111" s="35"/>
      <c r="Q111" s="35"/>
      <c r="R111" s="35"/>
      <c r="S111" s="35"/>
      <c r="T111" s="38">
        <f t="shared" si="13"/>
        <v>0</v>
      </c>
      <c r="U111" s="38">
        <f t="shared" si="14"/>
        <v>0</v>
      </c>
      <c r="V111" s="38">
        <f t="shared" si="15"/>
        <v>0</v>
      </c>
      <c r="W111" s="166">
        <f t="shared" si="16"/>
        <v>0</v>
      </c>
      <c r="X111" s="38"/>
      <c r="Y111" s="38"/>
      <c r="Z111" s="38"/>
      <c r="AA111" s="206">
        <f t="shared" si="20"/>
        <v>0</v>
      </c>
      <c r="AB111" s="38"/>
      <c r="AC111" s="35"/>
      <c r="AD111" s="38"/>
      <c r="AE111" s="370">
        <f t="shared" si="17"/>
        <v>0</v>
      </c>
      <c r="AF111" s="158"/>
      <c r="AG111" s="38"/>
      <c r="AH111" s="38"/>
      <c r="AI111" s="168">
        <f t="shared" si="21"/>
        <v>0</v>
      </c>
      <c r="AJ111" s="171">
        <f t="shared" si="18"/>
        <v>0</v>
      </c>
    </row>
    <row r="112" spans="1:36" x14ac:dyDescent="0.25">
      <c r="A112" s="15">
        <v>93</v>
      </c>
      <c r="B112" s="24" t="s">
        <v>110</v>
      </c>
      <c r="C112" s="25" t="s">
        <v>12</v>
      </c>
      <c r="D112" s="35"/>
      <c r="E112" s="18"/>
      <c r="F112" s="18"/>
      <c r="G112" s="35"/>
      <c r="H112" s="35"/>
      <c r="I112" s="35"/>
      <c r="J112" s="38">
        <f t="shared" si="11"/>
        <v>0</v>
      </c>
      <c r="K112" s="38">
        <f t="shared" si="12"/>
        <v>0</v>
      </c>
      <c r="L112" s="352">
        <f t="shared" si="19"/>
        <v>0</v>
      </c>
      <c r="M112" s="35"/>
      <c r="N112" s="18"/>
      <c r="O112" s="18"/>
      <c r="P112" s="35"/>
      <c r="Q112" s="35"/>
      <c r="R112" s="35"/>
      <c r="S112" s="35"/>
      <c r="T112" s="38">
        <f t="shared" si="13"/>
        <v>0</v>
      </c>
      <c r="U112" s="38">
        <f t="shared" si="14"/>
        <v>0</v>
      </c>
      <c r="V112" s="38">
        <f t="shared" si="15"/>
        <v>0</v>
      </c>
      <c r="W112" s="166">
        <f t="shared" si="16"/>
        <v>0</v>
      </c>
      <c r="X112" s="38"/>
      <c r="Y112" s="38"/>
      <c r="Z112" s="38"/>
      <c r="AA112" s="206">
        <f t="shared" si="20"/>
        <v>0</v>
      </c>
      <c r="AB112" s="38"/>
      <c r="AC112" s="35"/>
      <c r="AD112" s="38"/>
      <c r="AE112" s="370">
        <f t="shared" si="17"/>
        <v>0</v>
      </c>
      <c r="AF112" s="158"/>
      <c r="AG112" s="38"/>
      <c r="AH112" s="38"/>
      <c r="AI112" s="168">
        <f t="shared" si="21"/>
        <v>0</v>
      </c>
      <c r="AJ112" s="171">
        <f t="shared" si="18"/>
        <v>0</v>
      </c>
    </row>
    <row r="113" spans="1:36" x14ac:dyDescent="0.25">
      <c r="A113" s="15">
        <v>94</v>
      </c>
      <c r="B113" s="24" t="s">
        <v>79</v>
      </c>
      <c r="C113" s="25" t="s">
        <v>12</v>
      </c>
      <c r="D113" s="35"/>
      <c r="E113" s="18"/>
      <c r="F113" s="18"/>
      <c r="G113" s="35"/>
      <c r="H113" s="35"/>
      <c r="I113" s="35"/>
      <c r="J113" s="38">
        <f t="shared" si="11"/>
        <v>0</v>
      </c>
      <c r="K113" s="38">
        <f t="shared" si="12"/>
        <v>0</v>
      </c>
      <c r="L113" s="352">
        <f t="shared" si="19"/>
        <v>0</v>
      </c>
      <c r="M113" s="35"/>
      <c r="N113" s="18"/>
      <c r="O113" s="18"/>
      <c r="P113" s="35"/>
      <c r="Q113" s="35"/>
      <c r="R113" s="35"/>
      <c r="S113" s="35"/>
      <c r="T113" s="38">
        <f t="shared" si="13"/>
        <v>0</v>
      </c>
      <c r="U113" s="38">
        <f t="shared" si="14"/>
        <v>0</v>
      </c>
      <c r="V113" s="38">
        <f t="shared" si="15"/>
        <v>0</v>
      </c>
      <c r="W113" s="166">
        <f t="shared" si="16"/>
        <v>0</v>
      </c>
      <c r="X113" s="38"/>
      <c r="Y113" s="38"/>
      <c r="Z113" s="38"/>
      <c r="AA113" s="206">
        <f t="shared" si="20"/>
        <v>0</v>
      </c>
      <c r="AB113" s="38"/>
      <c r="AC113" s="35"/>
      <c r="AD113" s="38"/>
      <c r="AE113" s="370">
        <f t="shared" si="17"/>
        <v>0</v>
      </c>
      <c r="AF113" s="158"/>
      <c r="AG113" s="38"/>
      <c r="AH113" s="38"/>
      <c r="AI113" s="168">
        <f t="shared" si="21"/>
        <v>0</v>
      </c>
      <c r="AJ113" s="171">
        <f t="shared" si="18"/>
        <v>0</v>
      </c>
    </row>
    <row r="114" spans="1:36" x14ac:dyDescent="0.25">
      <c r="A114" s="15"/>
      <c r="B114" s="269" t="s">
        <v>61</v>
      </c>
      <c r="C114" s="7"/>
      <c r="D114" s="38"/>
      <c r="E114" s="144"/>
      <c r="F114" s="144"/>
      <c r="G114" s="144"/>
      <c r="H114" s="38"/>
      <c r="I114" s="38"/>
      <c r="J114" s="38">
        <f t="shared" si="11"/>
        <v>0</v>
      </c>
      <c r="K114" s="38">
        <f t="shared" si="12"/>
        <v>0</v>
      </c>
      <c r="L114" s="352">
        <f t="shared" si="19"/>
        <v>0</v>
      </c>
      <c r="M114" s="38"/>
      <c r="N114" s="144"/>
      <c r="O114" s="144"/>
      <c r="P114" s="144"/>
      <c r="Q114" s="38"/>
      <c r="R114" s="38"/>
      <c r="S114" s="38"/>
      <c r="T114" s="38">
        <f t="shared" si="13"/>
        <v>0</v>
      </c>
      <c r="U114" s="38">
        <f t="shared" si="14"/>
        <v>0</v>
      </c>
      <c r="V114" s="38">
        <f t="shared" si="15"/>
        <v>0</v>
      </c>
      <c r="W114" s="166">
        <f t="shared" si="16"/>
        <v>0</v>
      </c>
      <c r="X114" s="38"/>
      <c r="Y114" s="38"/>
      <c r="Z114" s="38"/>
      <c r="AA114" s="206">
        <f t="shared" si="20"/>
        <v>0</v>
      </c>
      <c r="AB114" s="38"/>
      <c r="AC114" s="38"/>
      <c r="AD114" s="38"/>
      <c r="AE114" s="370">
        <f t="shared" si="17"/>
        <v>0</v>
      </c>
      <c r="AF114" s="160"/>
      <c r="AG114" s="38"/>
      <c r="AH114" s="38"/>
      <c r="AI114" s="168">
        <f t="shared" si="21"/>
        <v>0</v>
      </c>
      <c r="AJ114" s="171">
        <f t="shared" si="18"/>
        <v>0</v>
      </c>
    </row>
    <row r="115" spans="1:36" x14ac:dyDescent="0.25">
      <c r="A115" s="15">
        <v>95</v>
      </c>
      <c r="B115" s="16" t="s">
        <v>1</v>
      </c>
      <c r="C115" s="17" t="s">
        <v>12</v>
      </c>
      <c r="D115" s="38"/>
      <c r="E115" s="144"/>
      <c r="F115" s="144"/>
      <c r="G115" s="144"/>
      <c r="H115" s="38"/>
      <c r="I115" s="38"/>
      <c r="J115" s="38">
        <f t="shared" si="11"/>
        <v>0</v>
      </c>
      <c r="K115" s="38">
        <f t="shared" si="12"/>
        <v>0</v>
      </c>
      <c r="L115" s="352">
        <f t="shared" si="19"/>
        <v>0</v>
      </c>
      <c r="M115" s="38"/>
      <c r="N115" s="144"/>
      <c r="O115" s="144"/>
      <c r="P115" s="144"/>
      <c r="Q115" s="38"/>
      <c r="R115" s="38"/>
      <c r="S115" s="38"/>
      <c r="T115" s="38">
        <f t="shared" si="13"/>
        <v>0</v>
      </c>
      <c r="U115" s="38">
        <f t="shared" si="14"/>
        <v>0</v>
      </c>
      <c r="V115" s="38">
        <f t="shared" si="15"/>
        <v>0</v>
      </c>
      <c r="W115" s="166">
        <f t="shared" si="16"/>
        <v>0</v>
      </c>
      <c r="X115" s="38"/>
      <c r="Y115" s="38"/>
      <c r="Z115" s="38"/>
      <c r="AA115" s="206">
        <f t="shared" si="20"/>
        <v>0</v>
      </c>
      <c r="AB115" s="38"/>
      <c r="AC115" s="38"/>
      <c r="AD115" s="38"/>
      <c r="AE115" s="370">
        <f t="shared" si="17"/>
        <v>0</v>
      </c>
      <c r="AF115" s="160"/>
      <c r="AG115" s="38"/>
      <c r="AH115" s="38"/>
      <c r="AI115" s="168">
        <f t="shared" si="21"/>
        <v>0</v>
      </c>
      <c r="AJ115" s="171">
        <f t="shared" si="18"/>
        <v>0</v>
      </c>
    </row>
    <row r="116" spans="1:36" x14ac:dyDescent="0.25">
      <c r="A116" s="15">
        <v>96</v>
      </c>
      <c r="B116" s="19" t="s">
        <v>62</v>
      </c>
      <c r="C116" s="20" t="s">
        <v>12</v>
      </c>
      <c r="D116" s="38"/>
      <c r="E116" s="144"/>
      <c r="F116" s="144"/>
      <c r="G116" s="144"/>
      <c r="H116" s="38"/>
      <c r="I116" s="38"/>
      <c r="J116" s="38">
        <f t="shared" si="11"/>
        <v>0</v>
      </c>
      <c r="K116" s="38">
        <f t="shared" si="12"/>
        <v>0</v>
      </c>
      <c r="L116" s="352">
        <f t="shared" si="19"/>
        <v>0</v>
      </c>
      <c r="M116" s="38"/>
      <c r="N116" s="144"/>
      <c r="O116" s="144"/>
      <c r="P116" s="144"/>
      <c r="Q116" s="38"/>
      <c r="R116" s="38"/>
      <c r="S116" s="38"/>
      <c r="T116" s="38">
        <f t="shared" si="13"/>
        <v>0</v>
      </c>
      <c r="U116" s="38">
        <f t="shared" si="14"/>
        <v>0</v>
      </c>
      <c r="V116" s="38">
        <f t="shared" si="15"/>
        <v>0</v>
      </c>
      <c r="W116" s="166">
        <f t="shared" si="16"/>
        <v>0</v>
      </c>
      <c r="X116" s="38"/>
      <c r="Y116" s="38"/>
      <c r="Z116" s="38"/>
      <c r="AA116" s="206">
        <f t="shared" si="20"/>
        <v>0</v>
      </c>
      <c r="AB116" s="38"/>
      <c r="AC116" s="38"/>
      <c r="AD116" s="38"/>
      <c r="AE116" s="370">
        <f t="shared" si="17"/>
        <v>0</v>
      </c>
      <c r="AF116" s="160"/>
      <c r="AG116" s="38"/>
      <c r="AH116" s="38"/>
      <c r="AI116" s="168">
        <f t="shared" si="21"/>
        <v>0</v>
      </c>
      <c r="AJ116" s="171">
        <f t="shared" si="18"/>
        <v>0</v>
      </c>
    </row>
    <row r="117" spans="1:36" x14ac:dyDescent="0.25">
      <c r="A117" s="15">
        <v>97</v>
      </c>
      <c r="B117" s="19" t="s">
        <v>90</v>
      </c>
      <c r="C117" s="20" t="s">
        <v>12</v>
      </c>
      <c r="D117" s="38"/>
      <c r="E117" s="144"/>
      <c r="F117" s="144"/>
      <c r="G117" s="144"/>
      <c r="H117" s="38"/>
      <c r="I117" s="38"/>
      <c r="J117" s="38">
        <f t="shared" si="11"/>
        <v>0</v>
      </c>
      <c r="K117" s="38">
        <f t="shared" si="12"/>
        <v>0</v>
      </c>
      <c r="L117" s="352">
        <f t="shared" si="19"/>
        <v>0</v>
      </c>
      <c r="M117" s="38"/>
      <c r="N117" s="144"/>
      <c r="O117" s="144"/>
      <c r="P117" s="144"/>
      <c r="Q117" s="38"/>
      <c r="R117" s="38"/>
      <c r="S117" s="38"/>
      <c r="T117" s="38">
        <f t="shared" si="13"/>
        <v>0</v>
      </c>
      <c r="U117" s="38">
        <f t="shared" si="14"/>
        <v>0</v>
      </c>
      <c r="V117" s="38">
        <f t="shared" si="15"/>
        <v>0</v>
      </c>
      <c r="W117" s="166">
        <f t="shared" si="16"/>
        <v>0</v>
      </c>
      <c r="X117" s="38"/>
      <c r="Y117" s="38"/>
      <c r="Z117" s="38"/>
      <c r="AA117" s="206">
        <f t="shared" si="20"/>
        <v>0</v>
      </c>
      <c r="AB117" s="38"/>
      <c r="AC117" s="38"/>
      <c r="AD117" s="38"/>
      <c r="AE117" s="370">
        <f t="shared" si="17"/>
        <v>0</v>
      </c>
      <c r="AF117" s="160"/>
      <c r="AG117" s="38"/>
      <c r="AH117" s="38"/>
      <c r="AI117" s="168">
        <f t="shared" si="21"/>
        <v>0</v>
      </c>
      <c r="AJ117" s="171">
        <f t="shared" si="18"/>
        <v>0</v>
      </c>
    </row>
    <row r="118" spans="1:36" x14ac:dyDescent="0.25">
      <c r="A118" s="15">
        <v>98</v>
      </c>
      <c r="B118" s="19" t="s">
        <v>63</v>
      </c>
      <c r="C118" s="20" t="s">
        <v>12</v>
      </c>
      <c r="D118" s="38"/>
      <c r="E118" s="144"/>
      <c r="F118" s="144"/>
      <c r="G118" s="144"/>
      <c r="H118" s="38"/>
      <c r="I118" s="38"/>
      <c r="J118" s="38">
        <f t="shared" si="11"/>
        <v>0</v>
      </c>
      <c r="K118" s="38">
        <f t="shared" si="12"/>
        <v>0</v>
      </c>
      <c r="L118" s="352">
        <f t="shared" si="19"/>
        <v>0</v>
      </c>
      <c r="M118" s="38"/>
      <c r="N118" s="144"/>
      <c r="O118" s="144"/>
      <c r="P118" s="144"/>
      <c r="Q118" s="38"/>
      <c r="R118" s="38"/>
      <c r="S118" s="38"/>
      <c r="T118" s="38">
        <f t="shared" si="13"/>
        <v>0</v>
      </c>
      <c r="U118" s="38">
        <f t="shared" si="14"/>
        <v>0</v>
      </c>
      <c r="V118" s="38">
        <f t="shared" si="15"/>
        <v>0</v>
      </c>
      <c r="W118" s="166">
        <f t="shared" si="16"/>
        <v>0</v>
      </c>
      <c r="X118" s="38"/>
      <c r="Y118" s="38"/>
      <c r="Z118" s="38"/>
      <c r="AA118" s="206">
        <f t="shared" si="20"/>
        <v>0</v>
      </c>
      <c r="AB118" s="38"/>
      <c r="AC118" s="38"/>
      <c r="AD118" s="38"/>
      <c r="AE118" s="370">
        <f t="shared" si="17"/>
        <v>0</v>
      </c>
      <c r="AF118" s="160"/>
      <c r="AG118" s="38"/>
      <c r="AH118" s="38"/>
      <c r="AI118" s="168">
        <f t="shared" si="21"/>
        <v>0</v>
      </c>
      <c r="AJ118" s="171">
        <f t="shared" si="18"/>
        <v>0</v>
      </c>
    </row>
    <row r="119" spans="1:36" x14ac:dyDescent="0.25">
      <c r="A119" s="15">
        <v>99</v>
      </c>
      <c r="B119" s="16" t="s">
        <v>64</v>
      </c>
      <c r="C119" s="17" t="s">
        <v>12</v>
      </c>
      <c r="D119" s="38"/>
      <c r="E119" s="144"/>
      <c r="F119" s="144"/>
      <c r="G119" s="144"/>
      <c r="H119" s="38">
        <v>5.5999999999999999E-3</v>
      </c>
      <c r="I119" s="38"/>
      <c r="J119" s="38">
        <f t="shared" si="11"/>
        <v>5.5999999999999999E-3</v>
      </c>
      <c r="K119" s="38">
        <f t="shared" si="12"/>
        <v>0</v>
      </c>
      <c r="L119" s="352">
        <f t="shared" si="19"/>
        <v>5.5999999999999999E-3</v>
      </c>
      <c r="M119" s="38"/>
      <c r="N119" s="144"/>
      <c r="O119" s="144"/>
      <c r="P119" s="144"/>
      <c r="Q119" s="38">
        <v>5.5999999999999999E-3</v>
      </c>
      <c r="R119" s="38"/>
      <c r="S119" s="38"/>
      <c r="T119" s="38">
        <f t="shared" si="13"/>
        <v>0</v>
      </c>
      <c r="U119" s="38">
        <f t="shared" si="14"/>
        <v>0</v>
      </c>
      <c r="V119" s="38">
        <f t="shared" si="15"/>
        <v>0</v>
      </c>
      <c r="W119" s="166">
        <f t="shared" si="16"/>
        <v>0</v>
      </c>
      <c r="X119" s="38"/>
      <c r="Y119" s="38"/>
      <c r="Z119" s="38"/>
      <c r="AA119" s="206">
        <f t="shared" si="20"/>
        <v>0</v>
      </c>
      <c r="AB119" s="38"/>
      <c r="AC119" s="38"/>
      <c r="AD119" s="38"/>
      <c r="AE119" s="370">
        <f t="shared" si="17"/>
        <v>0</v>
      </c>
      <c r="AF119" s="160"/>
      <c r="AG119" s="38"/>
      <c r="AH119" s="38"/>
      <c r="AI119" s="168">
        <f t="shared" si="21"/>
        <v>0</v>
      </c>
      <c r="AJ119" s="171">
        <f t="shared" si="18"/>
        <v>5.5999999999999999E-3</v>
      </c>
    </row>
    <row r="120" spans="1:36" x14ac:dyDescent="0.25">
      <c r="A120" s="15">
        <v>100</v>
      </c>
      <c r="B120" s="16" t="s">
        <v>65</v>
      </c>
      <c r="C120" s="17" t="s">
        <v>12</v>
      </c>
      <c r="D120" s="38"/>
      <c r="E120" s="144"/>
      <c r="F120" s="144"/>
      <c r="G120" s="144"/>
      <c r="H120" s="38"/>
      <c r="I120" s="38"/>
      <c r="J120" s="38">
        <f t="shared" si="11"/>
        <v>0</v>
      </c>
      <c r="K120" s="38">
        <f t="shared" si="12"/>
        <v>0</v>
      </c>
      <c r="L120" s="352">
        <f t="shared" si="19"/>
        <v>0</v>
      </c>
      <c r="M120" s="38"/>
      <c r="N120" s="144"/>
      <c r="O120" s="144"/>
      <c r="P120" s="144"/>
      <c r="Q120" s="38"/>
      <c r="R120" s="38"/>
      <c r="S120" s="38"/>
      <c r="T120" s="38">
        <f t="shared" si="13"/>
        <v>0</v>
      </c>
      <c r="U120" s="38">
        <f t="shared" si="14"/>
        <v>0</v>
      </c>
      <c r="V120" s="38">
        <f t="shared" si="15"/>
        <v>0</v>
      </c>
      <c r="W120" s="166">
        <f t="shared" si="16"/>
        <v>0</v>
      </c>
      <c r="X120" s="38"/>
      <c r="Y120" s="38"/>
      <c r="Z120" s="38"/>
      <c r="AA120" s="206">
        <f t="shared" si="20"/>
        <v>0</v>
      </c>
      <c r="AB120" s="38"/>
      <c r="AC120" s="38"/>
      <c r="AD120" s="38"/>
      <c r="AE120" s="370">
        <f t="shared" si="17"/>
        <v>0</v>
      </c>
      <c r="AF120" s="160"/>
      <c r="AG120" s="168">
        <f>18.24/1000</f>
        <v>1.8239999999999999E-2</v>
      </c>
      <c r="AH120" s="38"/>
      <c r="AI120" s="168">
        <f t="shared" si="21"/>
        <v>1.8239999999999999E-2</v>
      </c>
      <c r="AJ120" s="171">
        <f t="shared" si="18"/>
        <v>1.8239999999999999E-2</v>
      </c>
    </row>
    <row r="121" spans="1:36" x14ac:dyDescent="0.25">
      <c r="A121" s="15"/>
      <c r="B121" s="269" t="s">
        <v>120</v>
      </c>
      <c r="C121" s="7"/>
      <c r="D121" s="38"/>
      <c r="E121" s="144"/>
      <c r="F121" s="144"/>
      <c r="G121" s="144"/>
      <c r="H121" s="38"/>
      <c r="I121" s="38"/>
      <c r="J121" s="38">
        <f t="shared" si="11"/>
        <v>0</v>
      </c>
      <c r="K121" s="38">
        <f t="shared" si="12"/>
        <v>0</v>
      </c>
      <c r="L121" s="352">
        <f t="shared" si="19"/>
        <v>0</v>
      </c>
      <c r="M121" s="38"/>
      <c r="N121" s="144"/>
      <c r="O121" s="144"/>
      <c r="P121" s="144"/>
      <c r="Q121" s="38"/>
      <c r="R121" s="38"/>
      <c r="S121" s="38"/>
      <c r="T121" s="38">
        <f t="shared" si="13"/>
        <v>0</v>
      </c>
      <c r="U121" s="38">
        <f t="shared" si="14"/>
        <v>0</v>
      </c>
      <c r="V121" s="38">
        <f t="shared" si="15"/>
        <v>0</v>
      </c>
      <c r="W121" s="166">
        <f t="shared" si="16"/>
        <v>0</v>
      </c>
      <c r="X121" s="38"/>
      <c r="Y121" s="38"/>
      <c r="Z121" s="38"/>
      <c r="AA121" s="206">
        <f t="shared" si="20"/>
        <v>0</v>
      </c>
      <c r="AB121" s="38"/>
      <c r="AC121" s="38"/>
      <c r="AD121" s="38"/>
      <c r="AE121" s="370">
        <f t="shared" si="17"/>
        <v>0</v>
      </c>
      <c r="AF121" s="160"/>
      <c r="AG121" s="38"/>
      <c r="AH121" s="38"/>
      <c r="AI121" s="168">
        <f t="shared" si="21"/>
        <v>0</v>
      </c>
      <c r="AJ121" s="171">
        <f t="shared" si="18"/>
        <v>0</v>
      </c>
    </row>
    <row r="122" spans="1:36" x14ac:dyDescent="0.25">
      <c r="A122" s="15">
        <v>101</v>
      </c>
      <c r="B122" s="16" t="s">
        <v>72</v>
      </c>
      <c r="C122" s="25" t="s">
        <v>12</v>
      </c>
      <c r="D122" s="38"/>
      <c r="E122" s="144"/>
      <c r="F122" s="144"/>
      <c r="G122" s="144"/>
      <c r="H122" s="38"/>
      <c r="I122" s="38"/>
      <c r="J122" s="38">
        <f t="shared" si="11"/>
        <v>0</v>
      </c>
      <c r="K122" s="38">
        <f t="shared" si="12"/>
        <v>0</v>
      </c>
      <c r="L122" s="352">
        <f t="shared" si="19"/>
        <v>0</v>
      </c>
      <c r="M122" s="38"/>
      <c r="N122" s="144"/>
      <c r="O122" s="144"/>
      <c r="P122" s="144"/>
      <c r="Q122" s="38"/>
      <c r="R122" s="38"/>
      <c r="S122" s="38"/>
      <c r="T122" s="38">
        <f t="shared" si="13"/>
        <v>0</v>
      </c>
      <c r="U122" s="38">
        <f t="shared" si="14"/>
        <v>0</v>
      </c>
      <c r="V122" s="38">
        <f t="shared" si="15"/>
        <v>0</v>
      </c>
      <c r="W122" s="166">
        <f t="shared" si="16"/>
        <v>0</v>
      </c>
      <c r="X122" s="38"/>
      <c r="Y122" s="38"/>
      <c r="Z122" s="38"/>
      <c r="AA122" s="206">
        <f t="shared" si="20"/>
        <v>0</v>
      </c>
      <c r="AB122" s="38"/>
      <c r="AC122" s="38"/>
      <c r="AD122" s="38"/>
      <c r="AE122" s="370">
        <f t="shared" si="17"/>
        <v>0</v>
      </c>
      <c r="AF122" s="220"/>
      <c r="AG122" s="38"/>
      <c r="AH122" s="38"/>
      <c r="AI122" s="168">
        <f t="shared" si="21"/>
        <v>0</v>
      </c>
      <c r="AJ122" s="171">
        <f t="shared" si="18"/>
        <v>0</v>
      </c>
    </row>
    <row r="123" spans="1:36" x14ac:dyDescent="0.25">
      <c r="A123" s="15">
        <v>102</v>
      </c>
      <c r="B123" s="16" t="s">
        <v>73</v>
      </c>
      <c r="C123" s="25" t="s">
        <v>12</v>
      </c>
      <c r="D123" s="38"/>
      <c r="E123" s="144"/>
      <c r="F123" s="144"/>
      <c r="G123" s="144"/>
      <c r="H123" s="38"/>
      <c r="I123" s="38"/>
      <c r="J123" s="38">
        <f t="shared" si="11"/>
        <v>0</v>
      </c>
      <c r="K123" s="38">
        <f t="shared" si="12"/>
        <v>0</v>
      </c>
      <c r="L123" s="352">
        <f t="shared" si="19"/>
        <v>0</v>
      </c>
      <c r="M123" s="38"/>
      <c r="N123" s="144"/>
      <c r="O123" s="144"/>
      <c r="P123" s="144"/>
      <c r="Q123" s="38"/>
      <c r="R123" s="38"/>
      <c r="S123" s="38"/>
      <c r="T123" s="38">
        <f t="shared" si="13"/>
        <v>0</v>
      </c>
      <c r="U123" s="38">
        <f t="shared" si="14"/>
        <v>0</v>
      </c>
      <c r="V123" s="38">
        <f t="shared" si="15"/>
        <v>0</v>
      </c>
      <c r="W123" s="166">
        <f t="shared" si="16"/>
        <v>0</v>
      </c>
      <c r="X123" s="38"/>
      <c r="Y123" s="38"/>
      <c r="Z123" s="38"/>
      <c r="AA123" s="206">
        <f t="shared" si="20"/>
        <v>0</v>
      </c>
      <c r="AB123" s="38"/>
      <c r="AC123" s="38"/>
      <c r="AD123" s="38"/>
      <c r="AE123" s="370">
        <f t="shared" si="17"/>
        <v>0</v>
      </c>
      <c r="AF123" s="220">
        <f>66.5/1000</f>
        <v>6.6500000000000004E-2</v>
      </c>
      <c r="AG123" s="38"/>
      <c r="AH123" s="38"/>
      <c r="AI123" s="168">
        <f t="shared" si="21"/>
        <v>6.6500000000000004E-2</v>
      </c>
      <c r="AJ123" s="171">
        <f t="shared" si="18"/>
        <v>6.6500000000000004E-2</v>
      </c>
    </row>
    <row r="124" spans="1:36" x14ac:dyDescent="0.25">
      <c r="A124" s="15">
        <v>103</v>
      </c>
      <c r="B124" s="16" t="s">
        <v>74</v>
      </c>
      <c r="C124" s="25" t="s">
        <v>12</v>
      </c>
      <c r="D124" s="38"/>
      <c r="E124" s="436">
        <v>1.6199999999999999E-2</v>
      </c>
      <c r="F124" s="144"/>
      <c r="G124" s="144"/>
      <c r="H124" s="38"/>
      <c r="I124" s="38"/>
      <c r="J124" s="38">
        <f t="shared" si="11"/>
        <v>1.6199999999999999E-2</v>
      </c>
      <c r="K124" s="38">
        <f t="shared" si="12"/>
        <v>0</v>
      </c>
      <c r="L124" s="352">
        <f t="shared" si="19"/>
        <v>1.6199999999999999E-2</v>
      </c>
      <c r="M124" s="38"/>
      <c r="N124" s="436">
        <v>1.6199999999999999E-2</v>
      </c>
      <c r="O124" s="144"/>
      <c r="P124" s="144"/>
      <c r="Q124" s="38"/>
      <c r="R124" s="38"/>
      <c r="S124" s="38"/>
      <c r="T124" s="38">
        <f t="shared" si="13"/>
        <v>0</v>
      </c>
      <c r="U124" s="38">
        <f t="shared" si="14"/>
        <v>0</v>
      </c>
      <c r="V124" s="38">
        <f t="shared" si="15"/>
        <v>0</v>
      </c>
      <c r="W124" s="166">
        <f t="shared" si="16"/>
        <v>0</v>
      </c>
      <c r="X124" s="38"/>
      <c r="Y124" s="38"/>
      <c r="Z124" s="38"/>
      <c r="AA124" s="206">
        <f t="shared" si="20"/>
        <v>0</v>
      </c>
      <c r="AB124" s="38"/>
      <c r="AC124" s="38"/>
      <c r="AD124" s="38"/>
      <c r="AE124" s="370">
        <f t="shared" si="17"/>
        <v>0</v>
      </c>
      <c r="AF124" s="220">
        <f>12/1000</f>
        <v>1.2E-2</v>
      </c>
      <c r="AG124" s="38"/>
      <c r="AH124" s="38"/>
      <c r="AI124" s="168">
        <f t="shared" si="21"/>
        <v>1.2E-2</v>
      </c>
      <c r="AJ124" s="171">
        <f t="shared" si="18"/>
        <v>2.8199999999999999E-2</v>
      </c>
    </row>
    <row r="125" spans="1:36" ht="15" customHeight="1" x14ac:dyDescent="0.25">
      <c r="A125" s="15">
        <v>104</v>
      </c>
      <c r="B125" s="16" t="s">
        <v>75</v>
      </c>
      <c r="C125" s="25" t="s">
        <v>12</v>
      </c>
      <c r="D125" s="38"/>
      <c r="E125" s="144"/>
      <c r="F125" s="144"/>
      <c r="G125" s="144"/>
      <c r="H125" s="38"/>
      <c r="I125" s="38"/>
      <c r="J125" s="38">
        <f t="shared" si="11"/>
        <v>0</v>
      </c>
      <c r="K125" s="38">
        <f t="shared" si="12"/>
        <v>0</v>
      </c>
      <c r="L125" s="352">
        <f t="shared" si="19"/>
        <v>0</v>
      </c>
      <c r="M125" s="38"/>
      <c r="N125" s="144"/>
      <c r="O125" s="144"/>
      <c r="P125" s="144"/>
      <c r="Q125" s="38"/>
      <c r="R125" s="38"/>
      <c r="S125" s="38"/>
      <c r="T125" s="38">
        <f t="shared" si="13"/>
        <v>0</v>
      </c>
      <c r="U125" s="38">
        <f t="shared" si="14"/>
        <v>0</v>
      </c>
      <c r="V125" s="38">
        <f t="shared" si="15"/>
        <v>0</v>
      </c>
      <c r="W125" s="166">
        <f t="shared" si="16"/>
        <v>0</v>
      </c>
      <c r="X125" s="38"/>
      <c r="Y125" s="38"/>
      <c r="Z125" s="38"/>
      <c r="AA125" s="206">
        <f t="shared" si="20"/>
        <v>0</v>
      </c>
      <c r="AB125" s="38"/>
      <c r="AC125" s="38"/>
      <c r="AD125" s="38"/>
      <c r="AE125" s="370">
        <f t="shared" si="17"/>
        <v>0</v>
      </c>
      <c r="AF125" s="220">
        <f>12.5/1000</f>
        <v>1.2500000000000001E-2</v>
      </c>
      <c r="AG125" s="38"/>
      <c r="AH125" s="38"/>
      <c r="AI125" s="168">
        <f t="shared" si="21"/>
        <v>1.2500000000000001E-2</v>
      </c>
      <c r="AJ125" s="171">
        <f t="shared" si="18"/>
        <v>1.2500000000000001E-2</v>
      </c>
    </row>
    <row r="126" spans="1:36" x14ac:dyDescent="0.25">
      <c r="A126" s="15">
        <v>105</v>
      </c>
      <c r="B126" s="16" t="s">
        <v>77</v>
      </c>
      <c r="C126" s="25" t="s">
        <v>12</v>
      </c>
      <c r="D126" s="38"/>
      <c r="E126" s="144"/>
      <c r="F126" s="144"/>
      <c r="G126" s="144"/>
      <c r="H126" s="38"/>
      <c r="I126" s="38"/>
      <c r="J126" s="38">
        <f t="shared" si="11"/>
        <v>0</v>
      </c>
      <c r="K126" s="38">
        <f t="shared" si="12"/>
        <v>0</v>
      </c>
      <c r="L126" s="352">
        <f t="shared" si="19"/>
        <v>0</v>
      </c>
      <c r="M126" s="38"/>
      <c r="N126" s="144"/>
      <c r="O126" s="144"/>
      <c r="P126" s="144"/>
      <c r="Q126" s="38"/>
      <c r="R126" s="38"/>
      <c r="S126" s="38"/>
      <c r="T126" s="38">
        <f t="shared" si="13"/>
        <v>0</v>
      </c>
      <c r="U126" s="38">
        <f t="shared" si="14"/>
        <v>0</v>
      </c>
      <c r="V126" s="38">
        <f t="shared" si="15"/>
        <v>0</v>
      </c>
      <c r="W126" s="166">
        <f t="shared" si="16"/>
        <v>0</v>
      </c>
      <c r="X126" s="38"/>
      <c r="Y126" s="38"/>
      <c r="Z126" s="38"/>
      <c r="AA126" s="206">
        <f t="shared" si="20"/>
        <v>0</v>
      </c>
      <c r="AB126" s="38"/>
      <c r="AC126" s="38"/>
      <c r="AD126" s="38"/>
      <c r="AE126" s="370">
        <f t="shared" si="17"/>
        <v>0</v>
      </c>
      <c r="AF126" s="220"/>
      <c r="AG126" s="38"/>
      <c r="AH126" s="38"/>
      <c r="AI126" s="168">
        <f t="shared" si="21"/>
        <v>0</v>
      </c>
      <c r="AJ126" s="171">
        <f t="shared" si="18"/>
        <v>0</v>
      </c>
    </row>
    <row r="127" spans="1:36" x14ac:dyDescent="0.25">
      <c r="A127" s="15">
        <v>106</v>
      </c>
      <c r="B127" s="16" t="s">
        <v>76</v>
      </c>
      <c r="C127" s="25" t="s">
        <v>12</v>
      </c>
      <c r="D127" s="38"/>
      <c r="E127" s="144"/>
      <c r="F127" s="144"/>
      <c r="G127" s="144"/>
      <c r="H127" s="38"/>
      <c r="I127" s="38"/>
      <c r="J127" s="38">
        <f t="shared" si="11"/>
        <v>0</v>
      </c>
      <c r="K127" s="38">
        <f t="shared" si="12"/>
        <v>0</v>
      </c>
      <c r="L127" s="352">
        <f t="shared" si="19"/>
        <v>0</v>
      </c>
      <c r="M127" s="38"/>
      <c r="N127" s="144"/>
      <c r="O127" s="144"/>
      <c r="P127" s="144"/>
      <c r="Q127" s="38"/>
      <c r="R127" s="38"/>
      <c r="S127" s="38"/>
      <c r="T127" s="38">
        <f t="shared" si="13"/>
        <v>0</v>
      </c>
      <c r="U127" s="38">
        <f t="shared" si="14"/>
        <v>0</v>
      </c>
      <c r="V127" s="38">
        <f t="shared" si="15"/>
        <v>0</v>
      </c>
      <c r="W127" s="166">
        <f t="shared" si="16"/>
        <v>0</v>
      </c>
      <c r="X127" s="38"/>
      <c r="Y127" s="38"/>
      <c r="Z127" s="38"/>
      <c r="AA127" s="206">
        <f t="shared" si="20"/>
        <v>0</v>
      </c>
      <c r="AB127" s="38"/>
      <c r="AC127" s="38"/>
      <c r="AD127" s="38"/>
      <c r="AE127" s="370">
        <f t="shared" si="17"/>
        <v>0</v>
      </c>
      <c r="AF127" s="160"/>
      <c r="AG127" s="38"/>
      <c r="AH127" s="38"/>
      <c r="AI127" s="168">
        <f t="shared" si="21"/>
        <v>0</v>
      </c>
      <c r="AJ127" s="171">
        <f t="shared" si="18"/>
        <v>0</v>
      </c>
    </row>
    <row r="128" spans="1:36" x14ac:dyDescent="0.25">
      <c r="A128" s="15">
        <v>107</v>
      </c>
      <c r="B128" s="24" t="s">
        <v>78</v>
      </c>
      <c r="C128" s="25" t="s">
        <v>12</v>
      </c>
      <c r="D128" s="38"/>
      <c r="E128" s="144"/>
      <c r="F128" s="144"/>
      <c r="G128" s="144"/>
      <c r="H128" s="38"/>
      <c r="I128" s="38"/>
      <c r="J128" s="38">
        <f t="shared" si="11"/>
        <v>0</v>
      </c>
      <c r="K128" s="38">
        <f t="shared" si="12"/>
        <v>0</v>
      </c>
      <c r="L128" s="352">
        <f t="shared" si="19"/>
        <v>0</v>
      </c>
      <c r="M128" s="38"/>
      <c r="N128" s="144"/>
      <c r="O128" s="144"/>
      <c r="P128" s="144"/>
      <c r="Q128" s="38"/>
      <c r="R128" s="38"/>
      <c r="S128" s="38"/>
      <c r="T128" s="38">
        <f t="shared" si="13"/>
        <v>0</v>
      </c>
      <c r="U128" s="38">
        <f t="shared" si="14"/>
        <v>0</v>
      </c>
      <c r="V128" s="38">
        <f t="shared" si="15"/>
        <v>0</v>
      </c>
      <c r="W128" s="166">
        <f t="shared" si="16"/>
        <v>0</v>
      </c>
      <c r="X128" s="38"/>
      <c r="Y128" s="38"/>
      <c r="Z128" s="38"/>
      <c r="AA128" s="206">
        <f t="shared" si="20"/>
        <v>0</v>
      </c>
      <c r="AB128" s="38"/>
      <c r="AC128" s="38"/>
      <c r="AD128" s="38"/>
      <c r="AE128" s="370">
        <f t="shared" si="17"/>
        <v>0</v>
      </c>
      <c r="AF128" s="160"/>
      <c r="AG128" s="38"/>
      <c r="AH128" s="38"/>
      <c r="AI128" s="168">
        <f t="shared" si="21"/>
        <v>0</v>
      </c>
      <c r="AJ128" s="171">
        <f t="shared" si="18"/>
        <v>0</v>
      </c>
    </row>
    <row r="129" spans="1:36" x14ac:dyDescent="0.25">
      <c r="A129" s="15">
        <v>108</v>
      </c>
      <c r="B129" s="24" t="s">
        <v>107</v>
      </c>
      <c r="C129" s="25" t="s">
        <v>12</v>
      </c>
      <c r="D129" s="38"/>
      <c r="E129" s="144"/>
      <c r="F129" s="144"/>
      <c r="G129" s="144"/>
      <c r="H129" s="38"/>
      <c r="I129" s="38"/>
      <c r="J129" s="38">
        <f t="shared" si="11"/>
        <v>0</v>
      </c>
      <c r="K129" s="38">
        <f t="shared" si="12"/>
        <v>0</v>
      </c>
      <c r="L129" s="352">
        <f t="shared" si="19"/>
        <v>0</v>
      </c>
      <c r="M129" s="38"/>
      <c r="N129" s="144"/>
      <c r="O129" s="144"/>
      <c r="P129" s="144"/>
      <c r="Q129" s="38"/>
      <c r="R129" s="38"/>
      <c r="S129" s="38"/>
      <c r="T129" s="38">
        <f t="shared" si="13"/>
        <v>0</v>
      </c>
      <c r="U129" s="38">
        <f t="shared" si="14"/>
        <v>0</v>
      </c>
      <c r="V129" s="38">
        <f t="shared" si="15"/>
        <v>0</v>
      </c>
      <c r="W129" s="166">
        <f t="shared" si="16"/>
        <v>0</v>
      </c>
      <c r="X129" s="38"/>
      <c r="Y129" s="38"/>
      <c r="Z129" s="38"/>
      <c r="AA129" s="206">
        <f t="shared" si="20"/>
        <v>0</v>
      </c>
      <c r="AB129" s="38"/>
      <c r="AC129" s="38"/>
      <c r="AD129" s="38"/>
      <c r="AE129" s="370">
        <f t="shared" si="17"/>
        <v>0</v>
      </c>
      <c r="AF129" s="160"/>
      <c r="AG129" s="38"/>
      <c r="AH129" s="38"/>
      <c r="AI129" s="168">
        <f t="shared" si="21"/>
        <v>0</v>
      </c>
      <c r="AJ129" s="171">
        <f t="shared" si="18"/>
        <v>0</v>
      </c>
    </row>
    <row r="130" spans="1:36" x14ac:dyDescent="0.25">
      <c r="A130" s="15">
        <v>109</v>
      </c>
      <c r="B130" s="24" t="s">
        <v>210</v>
      </c>
      <c r="C130" s="25" t="s">
        <v>12</v>
      </c>
      <c r="D130" s="38"/>
      <c r="E130" s="144"/>
      <c r="F130" s="144"/>
      <c r="G130" s="144"/>
      <c r="H130" s="38"/>
      <c r="I130" s="38"/>
      <c r="J130" s="38">
        <f t="shared" si="11"/>
        <v>0</v>
      </c>
      <c r="K130" s="38">
        <f t="shared" si="12"/>
        <v>0</v>
      </c>
      <c r="L130" s="352">
        <f t="shared" si="19"/>
        <v>0</v>
      </c>
      <c r="M130" s="38"/>
      <c r="N130" s="144"/>
      <c r="O130" s="144"/>
      <c r="P130" s="144"/>
      <c r="Q130" s="38"/>
      <c r="R130" s="38"/>
      <c r="S130" s="38"/>
      <c r="T130" s="38">
        <f t="shared" si="13"/>
        <v>0</v>
      </c>
      <c r="U130" s="38">
        <f t="shared" si="14"/>
        <v>0</v>
      </c>
      <c r="V130" s="38">
        <f t="shared" si="15"/>
        <v>0</v>
      </c>
      <c r="W130" s="166">
        <f t="shared" si="16"/>
        <v>0</v>
      </c>
      <c r="X130" s="38"/>
      <c r="Y130" s="38"/>
      <c r="Z130" s="38"/>
      <c r="AA130" s="206">
        <f t="shared" si="20"/>
        <v>0</v>
      </c>
      <c r="AB130" s="38"/>
      <c r="AC130" s="38"/>
      <c r="AD130" s="38"/>
      <c r="AE130" s="370">
        <f t="shared" si="17"/>
        <v>0</v>
      </c>
      <c r="AF130" s="160"/>
      <c r="AG130" s="38"/>
      <c r="AH130" s="38"/>
      <c r="AI130" s="168">
        <f t="shared" si="21"/>
        <v>0</v>
      </c>
      <c r="AJ130" s="171">
        <f t="shared" si="18"/>
        <v>0</v>
      </c>
    </row>
    <row r="131" spans="1:36" x14ac:dyDescent="0.25">
      <c r="A131" s="251"/>
      <c r="B131" s="322" t="s">
        <v>240</v>
      </c>
      <c r="C131" s="56"/>
      <c r="D131" s="46"/>
      <c r="E131" s="46"/>
      <c r="F131" s="46"/>
      <c r="G131" s="46"/>
      <c r="H131" s="46"/>
      <c r="I131" s="46"/>
      <c r="J131" s="38">
        <f t="shared" si="11"/>
        <v>0</v>
      </c>
      <c r="K131" s="38">
        <f t="shared" si="12"/>
        <v>0</v>
      </c>
      <c r="L131" s="352">
        <f t="shared" si="19"/>
        <v>0</v>
      </c>
      <c r="M131" s="46"/>
      <c r="N131" s="46"/>
      <c r="O131" s="46"/>
      <c r="P131" s="46"/>
      <c r="Q131" s="46"/>
      <c r="R131" s="46"/>
      <c r="S131" s="46"/>
      <c r="T131" s="38">
        <f t="shared" si="13"/>
        <v>0</v>
      </c>
      <c r="U131" s="38">
        <f t="shared" si="14"/>
        <v>0</v>
      </c>
      <c r="V131" s="38">
        <f t="shared" si="15"/>
        <v>0</v>
      </c>
      <c r="W131" s="166">
        <f t="shared" si="16"/>
        <v>0</v>
      </c>
      <c r="X131" s="149"/>
      <c r="Y131" s="149"/>
      <c r="Z131" s="149"/>
      <c r="AA131" s="206">
        <f t="shared" si="20"/>
        <v>0</v>
      </c>
      <c r="AB131" s="149"/>
      <c r="AC131" s="46"/>
      <c r="AD131" s="149"/>
      <c r="AE131" s="370">
        <f t="shared" si="17"/>
        <v>0</v>
      </c>
      <c r="AF131" s="159"/>
      <c r="AG131" s="149"/>
      <c r="AH131" s="149"/>
      <c r="AI131" s="168">
        <f t="shared" si="21"/>
        <v>0</v>
      </c>
      <c r="AJ131" s="171">
        <f t="shared" si="18"/>
        <v>0</v>
      </c>
    </row>
    <row r="132" spans="1:36" x14ac:dyDescent="0.25">
      <c r="A132" s="65">
        <v>110</v>
      </c>
      <c r="B132" s="341" t="s">
        <v>95</v>
      </c>
      <c r="C132" s="57" t="s">
        <v>12</v>
      </c>
      <c r="D132" s="35"/>
      <c r="E132" s="35"/>
      <c r="F132" s="35"/>
      <c r="G132" s="35"/>
      <c r="H132" s="35"/>
      <c r="I132" s="49"/>
      <c r="J132" s="38">
        <f t="shared" si="11"/>
        <v>0</v>
      </c>
      <c r="K132" s="38">
        <f t="shared" si="12"/>
        <v>0</v>
      </c>
      <c r="L132" s="352">
        <f t="shared" si="19"/>
        <v>0</v>
      </c>
      <c r="M132" s="35"/>
      <c r="N132" s="35"/>
      <c r="O132" s="35"/>
      <c r="P132" s="35"/>
      <c r="Q132" s="35"/>
      <c r="R132" s="49"/>
      <c r="S132" s="49"/>
      <c r="T132" s="38">
        <f t="shared" si="13"/>
        <v>0</v>
      </c>
      <c r="U132" s="38">
        <f t="shared" si="14"/>
        <v>0</v>
      </c>
      <c r="V132" s="38">
        <f t="shared" si="15"/>
        <v>0</v>
      </c>
      <c r="W132" s="166">
        <f t="shared" si="16"/>
        <v>0</v>
      </c>
      <c r="X132" s="148"/>
      <c r="Y132" s="148"/>
      <c r="Z132" s="148"/>
      <c r="AA132" s="206">
        <f t="shared" si="20"/>
        <v>0</v>
      </c>
      <c r="AB132" s="148"/>
      <c r="AC132" s="53"/>
      <c r="AD132" s="148"/>
      <c r="AE132" s="370">
        <f t="shared" si="17"/>
        <v>0</v>
      </c>
      <c r="AF132" s="158"/>
      <c r="AG132" s="148"/>
      <c r="AH132" s="148"/>
      <c r="AI132" s="168">
        <f t="shared" si="21"/>
        <v>0</v>
      </c>
      <c r="AJ132" s="171">
        <f t="shared" si="18"/>
        <v>0</v>
      </c>
    </row>
    <row r="133" spans="1:36" x14ac:dyDescent="0.25">
      <c r="A133" s="65">
        <v>111</v>
      </c>
      <c r="B133" s="341" t="s">
        <v>96</v>
      </c>
      <c r="C133" s="57" t="s">
        <v>12</v>
      </c>
      <c r="D133" s="35"/>
      <c r="E133" s="35"/>
      <c r="F133" s="35"/>
      <c r="G133" s="35"/>
      <c r="H133" s="35"/>
      <c r="I133" s="49"/>
      <c r="J133" s="38">
        <f t="shared" si="11"/>
        <v>0</v>
      </c>
      <c r="K133" s="38">
        <f t="shared" si="12"/>
        <v>0</v>
      </c>
      <c r="L133" s="352">
        <f t="shared" si="19"/>
        <v>0</v>
      </c>
      <c r="M133" s="35"/>
      <c r="N133" s="35"/>
      <c r="O133" s="35"/>
      <c r="P133" s="35"/>
      <c r="Q133" s="35"/>
      <c r="R133" s="49"/>
      <c r="S133" s="49"/>
      <c r="T133" s="38">
        <f t="shared" si="13"/>
        <v>0</v>
      </c>
      <c r="U133" s="38">
        <f t="shared" si="14"/>
        <v>0</v>
      </c>
      <c r="V133" s="38">
        <f t="shared" si="15"/>
        <v>0</v>
      </c>
      <c r="W133" s="166">
        <f t="shared" si="16"/>
        <v>0</v>
      </c>
      <c r="X133" s="148"/>
      <c r="Y133" s="148"/>
      <c r="Z133" s="148"/>
      <c r="AA133" s="206">
        <f t="shared" si="20"/>
        <v>0</v>
      </c>
      <c r="AB133" s="148"/>
      <c r="AC133" s="53"/>
      <c r="AD133" s="148"/>
      <c r="AE133" s="370">
        <f t="shared" si="17"/>
        <v>0</v>
      </c>
      <c r="AF133" s="158"/>
      <c r="AG133" s="148"/>
      <c r="AH133" s="148"/>
      <c r="AI133" s="168">
        <f t="shared" si="21"/>
        <v>0</v>
      </c>
      <c r="AJ133" s="171">
        <f t="shared" si="18"/>
        <v>0</v>
      </c>
    </row>
    <row r="134" spans="1:36" x14ac:dyDescent="0.25">
      <c r="A134" s="65">
        <v>112</v>
      </c>
      <c r="B134" s="341" t="s">
        <v>97</v>
      </c>
      <c r="C134" s="57" t="s">
        <v>12</v>
      </c>
      <c r="D134" s="35"/>
      <c r="E134" s="35"/>
      <c r="F134" s="35"/>
      <c r="G134" s="35"/>
      <c r="H134" s="35"/>
      <c r="I134" s="49"/>
      <c r="J134" s="38">
        <f t="shared" si="11"/>
        <v>0</v>
      </c>
      <c r="K134" s="38">
        <f t="shared" si="12"/>
        <v>0</v>
      </c>
      <c r="L134" s="352">
        <f t="shared" si="19"/>
        <v>0</v>
      </c>
      <c r="M134" s="35"/>
      <c r="N134" s="35"/>
      <c r="O134" s="35"/>
      <c r="P134" s="35"/>
      <c r="Q134" s="35"/>
      <c r="R134" s="49"/>
      <c r="S134" s="49"/>
      <c r="T134" s="38">
        <f t="shared" si="13"/>
        <v>0</v>
      </c>
      <c r="U134" s="38">
        <f t="shared" si="14"/>
        <v>0</v>
      </c>
      <c r="V134" s="38">
        <f t="shared" si="15"/>
        <v>0</v>
      </c>
      <c r="W134" s="166">
        <f t="shared" si="16"/>
        <v>0</v>
      </c>
      <c r="X134" s="148"/>
      <c r="Y134" s="148"/>
      <c r="Z134" s="148"/>
      <c r="AA134" s="206">
        <f t="shared" si="20"/>
        <v>0</v>
      </c>
      <c r="AB134" s="148"/>
      <c r="AC134" s="53"/>
      <c r="AD134" s="148"/>
      <c r="AE134" s="370">
        <f t="shared" si="17"/>
        <v>0</v>
      </c>
      <c r="AF134" s="158"/>
      <c r="AG134" s="148"/>
      <c r="AH134" s="148"/>
      <c r="AI134" s="168">
        <f t="shared" si="21"/>
        <v>0</v>
      </c>
      <c r="AJ134" s="171">
        <f t="shared" si="18"/>
        <v>0</v>
      </c>
    </row>
    <row r="135" spans="1:36" x14ac:dyDescent="0.25">
      <c r="A135" s="65">
        <v>113</v>
      </c>
      <c r="B135" s="341" t="s">
        <v>98</v>
      </c>
      <c r="C135" s="57" t="s">
        <v>12</v>
      </c>
      <c r="D135" s="35"/>
      <c r="E135" s="35"/>
      <c r="F135" s="35"/>
      <c r="G135" s="35"/>
      <c r="H135" s="35"/>
      <c r="I135" s="49"/>
      <c r="J135" s="38">
        <f t="shared" si="11"/>
        <v>0</v>
      </c>
      <c r="K135" s="38">
        <f t="shared" si="12"/>
        <v>0</v>
      </c>
      <c r="L135" s="352">
        <f t="shared" si="19"/>
        <v>0</v>
      </c>
      <c r="M135" s="35"/>
      <c r="N135" s="35"/>
      <c r="O135" s="35"/>
      <c r="P135" s="35"/>
      <c r="Q135" s="35"/>
      <c r="R135" s="49"/>
      <c r="S135" s="49"/>
      <c r="T135" s="38">
        <f t="shared" si="13"/>
        <v>0</v>
      </c>
      <c r="U135" s="38">
        <f t="shared" si="14"/>
        <v>0</v>
      </c>
      <c r="V135" s="38">
        <f t="shared" si="15"/>
        <v>0</v>
      </c>
      <c r="W135" s="166">
        <f t="shared" si="16"/>
        <v>0</v>
      </c>
      <c r="X135" s="148"/>
      <c r="Y135" s="148"/>
      <c r="Z135" s="148"/>
      <c r="AA135" s="206">
        <f t="shared" si="20"/>
        <v>0</v>
      </c>
      <c r="AB135" s="148"/>
      <c r="AC135" s="53"/>
      <c r="AD135" s="148"/>
      <c r="AE135" s="370">
        <f t="shared" si="17"/>
        <v>0</v>
      </c>
      <c r="AF135" s="158"/>
      <c r="AG135" s="148"/>
      <c r="AH135" s="148"/>
      <c r="AI135" s="168">
        <f t="shared" si="21"/>
        <v>0</v>
      </c>
      <c r="AJ135" s="171">
        <f t="shared" si="18"/>
        <v>0</v>
      </c>
    </row>
    <row r="136" spans="1:36" x14ac:dyDescent="0.25">
      <c r="A136" s="65">
        <v>114</v>
      </c>
      <c r="B136" s="341" t="s">
        <v>99</v>
      </c>
      <c r="C136" s="57" t="s">
        <v>12</v>
      </c>
      <c r="D136" s="35"/>
      <c r="E136" s="35"/>
      <c r="F136" s="35"/>
      <c r="G136" s="35"/>
      <c r="H136" s="35"/>
      <c r="I136" s="49"/>
      <c r="J136" s="38">
        <f t="shared" ref="J136:J148" si="22">(I136+H136+E136+D136+G136)*$J$5</f>
        <v>0</v>
      </c>
      <c r="K136" s="38">
        <f t="shared" ref="K136:K148" si="23">(I136+H136+G136+D136+F136)*$K$5</f>
        <v>0</v>
      </c>
      <c r="L136" s="352">
        <f t="shared" si="19"/>
        <v>0</v>
      </c>
      <c r="M136" s="35"/>
      <c r="N136" s="35"/>
      <c r="O136" s="35"/>
      <c r="P136" s="35"/>
      <c r="Q136" s="35"/>
      <c r="R136" s="49"/>
      <c r="S136" s="49"/>
      <c r="T136" s="38">
        <f t="shared" ref="T136:T148" si="24">(M136+N136+P136+Q136+R136)*$T$5</f>
        <v>0</v>
      </c>
      <c r="U136" s="38">
        <f t="shared" ref="U136:U148" si="25">(M136+O136+P136+Q136+R136)*$U$5</f>
        <v>0</v>
      </c>
      <c r="V136" s="38">
        <f t="shared" ref="V136:V148" si="26">(M136+O136+P136+Q136+R136+S136)*$V$5</f>
        <v>0</v>
      </c>
      <c r="W136" s="166">
        <f t="shared" ref="W136:W148" si="27">T136+U136+V136</f>
        <v>0</v>
      </c>
      <c r="X136" s="148"/>
      <c r="Y136" s="148"/>
      <c r="Z136" s="148"/>
      <c r="AA136" s="206">
        <f t="shared" si="20"/>
        <v>0</v>
      </c>
      <c r="AB136" s="148"/>
      <c r="AC136" s="53"/>
      <c r="AD136" s="148"/>
      <c r="AE136" s="370">
        <f t="shared" ref="AE136:AE148" si="28">(AD136+AC136+AB136)*$AE$5</f>
        <v>0</v>
      </c>
      <c r="AF136" s="158"/>
      <c r="AG136" s="148"/>
      <c r="AH136" s="148"/>
      <c r="AI136" s="168">
        <f t="shared" si="21"/>
        <v>0</v>
      </c>
      <c r="AJ136" s="171">
        <f t="shared" ref="AJ136:AJ148" si="29">L136+W136+AA136+AI136</f>
        <v>0</v>
      </c>
    </row>
    <row r="137" spans="1:36" x14ac:dyDescent="0.25">
      <c r="A137" s="45"/>
      <c r="B137" s="342" t="s">
        <v>100</v>
      </c>
      <c r="C137" s="35"/>
      <c r="D137" s="35"/>
      <c r="E137" s="35"/>
      <c r="F137" s="35"/>
      <c r="G137" s="35"/>
      <c r="H137" s="35"/>
      <c r="I137" s="35"/>
      <c r="J137" s="38">
        <f t="shared" si="22"/>
        <v>0</v>
      </c>
      <c r="K137" s="38">
        <f t="shared" si="23"/>
        <v>0</v>
      </c>
      <c r="L137" s="352">
        <f t="shared" ref="L137:L148" si="30">J137+K137</f>
        <v>0</v>
      </c>
      <c r="M137" s="35"/>
      <c r="N137" s="35"/>
      <c r="O137" s="35"/>
      <c r="P137" s="35"/>
      <c r="Q137" s="35"/>
      <c r="R137" s="35"/>
      <c r="S137" s="35"/>
      <c r="T137" s="38">
        <f t="shared" si="24"/>
        <v>0</v>
      </c>
      <c r="U137" s="38">
        <f t="shared" si="25"/>
        <v>0</v>
      </c>
      <c r="V137" s="38">
        <f t="shared" si="26"/>
        <v>0</v>
      </c>
      <c r="W137" s="166">
        <f t="shared" si="27"/>
        <v>0</v>
      </c>
      <c r="X137" s="53"/>
      <c r="Y137" s="53"/>
      <c r="Z137" s="53"/>
      <c r="AA137" s="206">
        <f t="shared" ref="AA137:AA148" si="31">(Z137+Y137+X137)*$AA$5</f>
        <v>0</v>
      </c>
      <c r="AB137" s="53"/>
      <c r="AC137" s="53"/>
      <c r="AD137" s="53"/>
      <c r="AE137" s="370">
        <f t="shared" si="28"/>
        <v>0</v>
      </c>
      <c r="AF137" s="158"/>
      <c r="AG137" s="53"/>
      <c r="AH137" s="53"/>
      <c r="AI137" s="168">
        <f t="shared" ref="AI137:AI148" si="32">(AF137+AG137+AH137)*$AI$5</f>
        <v>0</v>
      </c>
      <c r="AJ137" s="171">
        <f t="shared" si="29"/>
        <v>0</v>
      </c>
    </row>
    <row r="138" spans="1:36" x14ac:dyDescent="0.25">
      <c r="A138" s="428">
        <v>115</v>
      </c>
      <c r="B138" s="427" t="s">
        <v>299</v>
      </c>
      <c r="C138" s="426" t="s">
        <v>82</v>
      </c>
      <c r="D138" s="35"/>
      <c r="E138" s="35"/>
      <c r="F138" s="35"/>
      <c r="G138" s="35"/>
      <c r="H138" s="35"/>
      <c r="I138" s="35"/>
      <c r="J138" s="38">
        <f t="shared" si="22"/>
        <v>0</v>
      </c>
      <c r="K138" s="38">
        <f t="shared" si="23"/>
        <v>0</v>
      </c>
      <c r="L138" s="352">
        <f t="shared" si="30"/>
        <v>0</v>
      </c>
      <c r="M138" s="35"/>
      <c r="N138" s="35"/>
      <c r="O138" s="35"/>
      <c r="P138" s="35"/>
      <c r="Q138" s="35"/>
      <c r="R138" s="35"/>
      <c r="S138" s="35"/>
      <c r="T138" s="38">
        <f t="shared" si="24"/>
        <v>0</v>
      </c>
      <c r="U138" s="38">
        <f t="shared" si="25"/>
        <v>0</v>
      </c>
      <c r="V138" s="38">
        <f t="shared" si="26"/>
        <v>0</v>
      </c>
      <c r="W138" s="166">
        <f t="shared" si="27"/>
        <v>0</v>
      </c>
      <c r="X138" s="53"/>
      <c r="Y138" s="53"/>
      <c r="Z138" s="53"/>
      <c r="AA138" s="206"/>
      <c r="AB138" s="53"/>
      <c r="AC138" s="53"/>
      <c r="AD138" s="53"/>
      <c r="AE138" s="370"/>
      <c r="AF138" s="158"/>
      <c r="AG138" s="53"/>
      <c r="AH138" s="53"/>
      <c r="AI138" s="168"/>
      <c r="AJ138" s="171">
        <f t="shared" si="29"/>
        <v>0</v>
      </c>
    </row>
    <row r="139" spans="1:36" x14ac:dyDescent="0.25">
      <c r="A139" s="245">
        <v>116</v>
      </c>
      <c r="B139" s="261" t="s">
        <v>86</v>
      </c>
      <c r="C139" s="61" t="s">
        <v>12</v>
      </c>
      <c r="D139" s="18"/>
      <c r="E139" s="18"/>
      <c r="F139" s="18"/>
      <c r="G139" s="18"/>
      <c r="H139" s="18"/>
      <c r="I139" s="18"/>
      <c r="J139" s="38">
        <f t="shared" si="22"/>
        <v>0</v>
      </c>
      <c r="K139" s="38">
        <f t="shared" si="23"/>
        <v>0</v>
      </c>
      <c r="L139" s="352">
        <f>J139+K139</f>
        <v>0</v>
      </c>
      <c r="M139" s="18"/>
      <c r="N139" s="18"/>
      <c r="O139" s="18"/>
      <c r="P139" s="18"/>
      <c r="Q139" s="18"/>
      <c r="R139" s="18"/>
      <c r="S139" s="18"/>
      <c r="T139" s="38">
        <f t="shared" si="24"/>
        <v>0</v>
      </c>
      <c r="U139" s="38">
        <f t="shared" si="25"/>
        <v>0</v>
      </c>
      <c r="V139" s="38">
        <f t="shared" si="26"/>
        <v>0</v>
      </c>
      <c r="W139" s="166">
        <f t="shared" si="27"/>
        <v>0</v>
      </c>
      <c r="X139" s="18"/>
      <c r="Y139" s="18"/>
      <c r="Z139" s="18"/>
      <c r="AA139" s="206">
        <f>(Z139+Y139+X139)*$AA$5</f>
        <v>0</v>
      </c>
      <c r="AB139" s="35"/>
      <c r="AC139" s="35"/>
      <c r="AD139" s="18"/>
      <c r="AE139" s="370">
        <f t="shared" si="28"/>
        <v>0</v>
      </c>
      <c r="AF139" s="158"/>
      <c r="AG139" s="35"/>
      <c r="AH139" s="18"/>
      <c r="AI139" s="168">
        <f>(AF139+AG139+AH139)*$AI$5</f>
        <v>0</v>
      </c>
      <c r="AJ139" s="171">
        <f t="shared" si="29"/>
        <v>0</v>
      </c>
    </row>
    <row r="140" spans="1:36" x14ac:dyDescent="0.25">
      <c r="A140" s="428">
        <v>117</v>
      </c>
      <c r="B140" s="262" t="s">
        <v>239</v>
      </c>
      <c r="C140" s="63" t="s">
        <v>82</v>
      </c>
      <c r="D140" s="18"/>
      <c r="E140" s="18"/>
      <c r="F140" s="18">
        <v>1</v>
      </c>
      <c r="G140" s="18"/>
      <c r="H140" s="18"/>
      <c r="I140" s="18"/>
      <c r="J140" s="38">
        <f t="shared" si="22"/>
        <v>0</v>
      </c>
      <c r="K140" s="38">
        <f t="shared" si="23"/>
        <v>0</v>
      </c>
      <c r="L140" s="352">
        <f>J140+K140</f>
        <v>0</v>
      </c>
      <c r="M140" s="18"/>
      <c r="N140" s="18"/>
      <c r="O140" s="18">
        <v>1</v>
      </c>
      <c r="P140" s="18"/>
      <c r="Q140" s="18"/>
      <c r="R140" s="18"/>
      <c r="S140" s="18"/>
      <c r="T140" s="38">
        <f t="shared" si="24"/>
        <v>0</v>
      </c>
      <c r="U140" s="38">
        <f t="shared" si="25"/>
        <v>0</v>
      </c>
      <c r="V140" s="38">
        <f t="shared" si="26"/>
        <v>0</v>
      </c>
      <c r="W140" s="166">
        <f t="shared" si="27"/>
        <v>0</v>
      </c>
      <c r="X140" s="18"/>
      <c r="Y140" s="18"/>
      <c r="Z140" s="18"/>
      <c r="AA140" s="206">
        <f>(Z140+Y140+X140)*$AA$5</f>
        <v>0</v>
      </c>
      <c r="AB140" s="35"/>
      <c r="AC140" s="35"/>
      <c r="AD140" s="18"/>
      <c r="AE140" s="370">
        <f t="shared" si="28"/>
        <v>0</v>
      </c>
      <c r="AF140" s="35"/>
      <c r="AG140" s="35"/>
      <c r="AH140" s="18"/>
      <c r="AI140" s="168">
        <f>(AF140+AG140+AH140)*$AI$5</f>
        <v>0</v>
      </c>
      <c r="AJ140" s="171">
        <f t="shared" si="29"/>
        <v>0</v>
      </c>
    </row>
    <row r="141" spans="1:36" ht="23.25" customHeight="1" x14ac:dyDescent="0.25">
      <c r="A141" s="245">
        <v>118</v>
      </c>
      <c r="B141" s="261" t="s">
        <v>231</v>
      </c>
      <c r="C141" s="61" t="s">
        <v>12</v>
      </c>
      <c r="D141" s="18"/>
      <c r="E141" s="18"/>
      <c r="F141" s="18"/>
      <c r="G141" s="18"/>
      <c r="H141" s="18"/>
      <c r="I141" s="18"/>
      <c r="J141" s="38">
        <f t="shared" si="22"/>
        <v>0</v>
      </c>
      <c r="K141" s="38">
        <f t="shared" si="23"/>
        <v>0</v>
      </c>
      <c r="L141" s="352">
        <f>J141+K141</f>
        <v>0</v>
      </c>
      <c r="M141" s="18"/>
      <c r="N141" s="18"/>
      <c r="O141" s="18"/>
      <c r="P141" s="18"/>
      <c r="Q141" s="18"/>
      <c r="R141" s="18"/>
      <c r="S141" s="18"/>
      <c r="T141" s="38">
        <f t="shared" si="24"/>
        <v>0</v>
      </c>
      <c r="U141" s="38">
        <f t="shared" si="25"/>
        <v>0</v>
      </c>
      <c r="V141" s="38">
        <f t="shared" si="26"/>
        <v>0</v>
      </c>
      <c r="W141" s="166">
        <f t="shared" si="27"/>
        <v>0</v>
      </c>
      <c r="X141" s="18"/>
      <c r="Y141" s="18"/>
      <c r="Z141" s="18"/>
      <c r="AA141" s="206">
        <f>(Z141+Y141+X141)*$AA$5</f>
        <v>0</v>
      </c>
      <c r="AB141" s="35"/>
      <c r="AC141" s="35"/>
      <c r="AD141" s="18"/>
      <c r="AE141" s="370">
        <f t="shared" si="28"/>
        <v>0</v>
      </c>
      <c r="AF141" s="158"/>
      <c r="AG141" s="35"/>
      <c r="AH141" s="18"/>
      <c r="AI141" s="168">
        <f>(AF141+AG141+AH141)*$AI$5</f>
        <v>0</v>
      </c>
      <c r="AJ141" s="171">
        <f t="shared" si="29"/>
        <v>0</v>
      </c>
    </row>
    <row r="142" spans="1:36" ht="23.25" customHeight="1" x14ac:dyDescent="0.25">
      <c r="A142" s="428">
        <v>119</v>
      </c>
      <c r="B142" s="261" t="s">
        <v>212</v>
      </c>
      <c r="C142" s="61" t="s">
        <v>12</v>
      </c>
      <c r="D142" s="18"/>
      <c r="E142" s="18"/>
      <c r="F142" s="18"/>
      <c r="G142" s="18"/>
      <c r="H142" s="18"/>
      <c r="I142" s="18"/>
      <c r="J142" s="38">
        <f t="shared" si="22"/>
        <v>0</v>
      </c>
      <c r="K142" s="38">
        <f t="shared" si="23"/>
        <v>0</v>
      </c>
      <c r="L142" s="352">
        <f t="shared" ref="L142:L143" si="33">J142+K142</f>
        <v>0</v>
      </c>
      <c r="M142" s="18"/>
      <c r="N142" s="18"/>
      <c r="O142" s="18"/>
      <c r="P142" s="18"/>
      <c r="Q142" s="18"/>
      <c r="R142" s="18"/>
      <c r="S142" s="18"/>
      <c r="T142" s="38">
        <f t="shared" si="24"/>
        <v>0</v>
      </c>
      <c r="U142" s="38">
        <f t="shared" si="25"/>
        <v>0</v>
      </c>
      <c r="V142" s="38">
        <f t="shared" si="26"/>
        <v>0</v>
      </c>
      <c r="W142" s="166">
        <f t="shared" si="27"/>
        <v>0</v>
      </c>
      <c r="X142" s="18"/>
      <c r="Y142" s="18"/>
      <c r="Z142" s="18"/>
      <c r="AA142" s="206">
        <f t="shared" ref="AA142:AA143" si="34">(Z142+Y142+X142)*$AA$5</f>
        <v>0</v>
      </c>
      <c r="AB142" s="35"/>
      <c r="AC142" s="35"/>
      <c r="AD142" s="18"/>
      <c r="AE142" s="370">
        <f t="shared" si="28"/>
        <v>0</v>
      </c>
      <c r="AF142" s="158"/>
      <c r="AG142" s="35"/>
      <c r="AH142" s="18"/>
      <c r="AI142" s="168">
        <f t="shared" ref="AI142:AI144" si="35">(AF142+AG142+AH142)*$AI$5</f>
        <v>0</v>
      </c>
      <c r="AJ142" s="171">
        <f t="shared" si="29"/>
        <v>0</v>
      </c>
    </row>
    <row r="143" spans="1:36" x14ac:dyDescent="0.25">
      <c r="A143" s="245">
        <v>120</v>
      </c>
      <c r="B143" s="22" t="s">
        <v>19</v>
      </c>
      <c r="C143" s="23" t="s">
        <v>12</v>
      </c>
      <c r="D143" s="35"/>
      <c r="E143" s="18"/>
      <c r="F143" s="18"/>
      <c r="G143" s="35"/>
      <c r="H143" s="35"/>
      <c r="I143" s="35"/>
      <c r="J143" s="38">
        <f t="shared" si="22"/>
        <v>0</v>
      </c>
      <c r="K143" s="38">
        <f t="shared" si="23"/>
        <v>0</v>
      </c>
      <c r="L143" s="352">
        <f t="shared" si="33"/>
        <v>0</v>
      </c>
      <c r="M143" s="35"/>
      <c r="N143" s="18"/>
      <c r="O143" s="18"/>
      <c r="P143" s="35"/>
      <c r="Q143" s="35"/>
      <c r="R143" s="35"/>
      <c r="S143" s="35"/>
      <c r="T143" s="38">
        <f t="shared" si="24"/>
        <v>0</v>
      </c>
      <c r="U143" s="38">
        <f t="shared" si="25"/>
        <v>0</v>
      </c>
      <c r="V143" s="38">
        <f t="shared" si="26"/>
        <v>0</v>
      </c>
      <c r="W143" s="166">
        <f t="shared" si="27"/>
        <v>0</v>
      </c>
      <c r="X143" s="35"/>
      <c r="Y143" s="35"/>
      <c r="Z143" s="35"/>
      <c r="AA143" s="206">
        <f t="shared" si="34"/>
        <v>0</v>
      </c>
      <c r="AB143" s="35"/>
      <c r="AC143" s="35"/>
      <c r="AD143" s="35"/>
      <c r="AE143" s="370">
        <f t="shared" si="28"/>
        <v>0</v>
      </c>
      <c r="AF143" s="158"/>
      <c r="AG143" s="35"/>
      <c r="AH143" s="35"/>
      <c r="AI143" s="168">
        <f t="shared" si="35"/>
        <v>0</v>
      </c>
      <c r="AJ143" s="171">
        <f t="shared" si="29"/>
        <v>0</v>
      </c>
    </row>
    <row r="144" spans="1:36" ht="22.5" x14ac:dyDescent="0.25">
      <c r="A144" s="428">
        <v>121</v>
      </c>
      <c r="B144" s="261" t="s">
        <v>233</v>
      </c>
      <c r="C144" s="61" t="s">
        <v>82</v>
      </c>
      <c r="D144" s="18"/>
      <c r="E144" s="18"/>
      <c r="F144" s="18"/>
      <c r="G144" s="62"/>
      <c r="H144" s="18"/>
      <c r="I144" s="18"/>
      <c r="J144" s="38">
        <f t="shared" si="22"/>
        <v>0</v>
      </c>
      <c r="K144" s="38">
        <f t="shared" si="23"/>
        <v>0</v>
      </c>
      <c r="L144" s="352">
        <f t="shared" si="30"/>
        <v>0</v>
      </c>
      <c r="M144" s="18"/>
      <c r="N144" s="18"/>
      <c r="O144" s="18"/>
      <c r="P144" s="62"/>
      <c r="Q144" s="18"/>
      <c r="R144" s="18"/>
      <c r="S144" s="18"/>
      <c r="T144" s="38">
        <f t="shared" si="24"/>
        <v>0</v>
      </c>
      <c r="U144" s="38">
        <f t="shared" si="25"/>
        <v>0</v>
      </c>
      <c r="V144" s="38">
        <f t="shared" si="26"/>
        <v>0</v>
      </c>
      <c r="W144" s="166">
        <f t="shared" si="27"/>
        <v>0</v>
      </c>
      <c r="X144" s="18"/>
      <c r="Y144" s="18"/>
      <c r="Z144" s="18"/>
      <c r="AA144" s="206">
        <f t="shared" si="31"/>
        <v>0</v>
      </c>
      <c r="AB144" s="18"/>
      <c r="AC144" s="35"/>
      <c r="AD144" s="18"/>
      <c r="AE144" s="370">
        <f t="shared" si="28"/>
        <v>0</v>
      </c>
      <c r="AF144" s="158"/>
      <c r="AG144" s="35"/>
      <c r="AH144" s="18"/>
      <c r="AI144" s="168">
        <f t="shared" si="35"/>
        <v>0</v>
      </c>
      <c r="AJ144" s="171">
        <f t="shared" si="29"/>
        <v>0</v>
      </c>
    </row>
    <row r="145" spans="1:36" x14ac:dyDescent="0.25">
      <c r="A145" s="245">
        <v>122</v>
      </c>
      <c r="B145" s="261" t="s">
        <v>234</v>
      </c>
      <c r="C145" s="61" t="s">
        <v>82</v>
      </c>
      <c r="D145" s="18"/>
      <c r="E145" s="18"/>
      <c r="F145" s="18"/>
      <c r="G145" s="62"/>
      <c r="H145" s="18"/>
      <c r="I145" s="18"/>
      <c r="J145" s="38">
        <f t="shared" si="22"/>
        <v>0</v>
      </c>
      <c r="K145" s="38">
        <f t="shared" si="23"/>
        <v>0</v>
      </c>
      <c r="L145" s="352">
        <f t="shared" si="30"/>
        <v>0</v>
      </c>
      <c r="M145" s="18"/>
      <c r="N145" s="18"/>
      <c r="O145" s="18"/>
      <c r="P145" s="62"/>
      <c r="Q145" s="18"/>
      <c r="R145" s="18"/>
      <c r="S145" s="18"/>
      <c r="T145" s="38">
        <f t="shared" si="24"/>
        <v>0</v>
      </c>
      <c r="U145" s="38">
        <f t="shared" si="25"/>
        <v>0</v>
      </c>
      <c r="V145" s="38">
        <f t="shared" si="26"/>
        <v>0</v>
      </c>
      <c r="W145" s="166">
        <f t="shared" si="27"/>
        <v>0</v>
      </c>
      <c r="X145" s="18"/>
      <c r="Y145" s="18"/>
      <c r="Z145" s="18"/>
      <c r="AA145" s="206">
        <f t="shared" si="31"/>
        <v>0</v>
      </c>
      <c r="AB145" s="35"/>
      <c r="AC145" s="35"/>
      <c r="AD145" s="18"/>
      <c r="AE145" s="370">
        <f t="shared" si="28"/>
        <v>0</v>
      </c>
      <c r="AF145" s="158"/>
      <c r="AG145" s="35"/>
      <c r="AH145" s="18"/>
      <c r="AI145" s="168">
        <f t="shared" si="32"/>
        <v>0</v>
      </c>
      <c r="AJ145" s="171">
        <f t="shared" si="29"/>
        <v>0</v>
      </c>
    </row>
    <row r="146" spans="1:36" x14ac:dyDescent="0.25">
      <c r="A146" s="428">
        <v>123</v>
      </c>
      <c r="B146" s="261" t="s">
        <v>241</v>
      </c>
      <c r="C146" s="61" t="s">
        <v>82</v>
      </c>
      <c r="D146" s="18"/>
      <c r="E146" s="18"/>
      <c r="F146" s="18"/>
      <c r="G146" s="62"/>
      <c r="H146" s="18"/>
      <c r="I146" s="18"/>
      <c r="J146" s="38">
        <f t="shared" si="22"/>
        <v>0</v>
      </c>
      <c r="K146" s="38">
        <f t="shared" si="23"/>
        <v>0</v>
      </c>
      <c r="L146" s="352">
        <f t="shared" si="30"/>
        <v>0</v>
      </c>
      <c r="M146" s="18"/>
      <c r="N146" s="18"/>
      <c r="O146" s="18"/>
      <c r="P146" s="62"/>
      <c r="Q146" s="18"/>
      <c r="R146" s="18"/>
      <c r="S146" s="18"/>
      <c r="T146" s="38">
        <f t="shared" si="24"/>
        <v>0</v>
      </c>
      <c r="U146" s="38">
        <f t="shared" si="25"/>
        <v>0</v>
      </c>
      <c r="V146" s="38">
        <f t="shared" si="26"/>
        <v>0</v>
      </c>
      <c r="W146" s="166">
        <f t="shared" si="27"/>
        <v>0</v>
      </c>
      <c r="X146" s="18"/>
      <c r="Y146" s="18"/>
      <c r="Z146" s="18"/>
      <c r="AA146" s="206">
        <f t="shared" si="31"/>
        <v>0</v>
      </c>
      <c r="AB146" s="35"/>
      <c r="AC146" s="35"/>
      <c r="AD146" s="18"/>
      <c r="AE146" s="370">
        <f t="shared" si="28"/>
        <v>0</v>
      </c>
      <c r="AF146" s="158"/>
      <c r="AG146" s="35"/>
      <c r="AH146" s="18"/>
      <c r="AI146" s="168">
        <f t="shared" si="32"/>
        <v>0</v>
      </c>
      <c r="AJ146" s="171">
        <f t="shared" si="29"/>
        <v>0</v>
      </c>
    </row>
    <row r="147" spans="1:36" ht="22.5" x14ac:dyDescent="0.25">
      <c r="A147" s="245">
        <v>124</v>
      </c>
      <c r="B147" s="261" t="s">
        <v>235</v>
      </c>
      <c r="C147" s="61" t="s">
        <v>82</v>
      </c>
      <c r="D147" s="18"/>
      <c r="E147" s="18"/>
      <c r="F147" s="18"/>
      <c r="G147" s="18"/>
      <c r="H147" s="18"/>
      <c r="I147" s="18"/>
      <c r="J147" s="38">
        <f t="shared" si="22"/>
        <v>0</v>
      </c>
      <c r="K147" s="38">
        <f t="shared" si="23"/>
        <v>0</v>
      </c>
      <c r="L147" s="352">
        <f t="shared" si="30"/>
        <v>0</v>
      </c>
      <c r="M147" s="18"/>
      <c r="N147" s="18"/>
      <c r="O147" s="18"/>
      <c r="P147" s="18"/>
      <c r="Q147" s="18"/>
      <c r="R147" s="18"/>
      <c r="S147" s="18"/>
      <c r="T147" s="38">
        <f t="shared" si="24"/>
        <v>0</v>
      </c>
      <c r="U147" s="38">
        <f t="shared" si="25"/>
        <v>0</v>
      </c>
      <c r="V147" s="38">
        <f t="shared" si="26"/>
        <v>0</v>
      </c>
      <c r="W147" s="166">
        <f t="shared" si="27"/>
        <v>0</v>
      </c>
      <c r="X147" s="18"/>
      <c r="Y147" s="18"/>
      <c r="Z147" s="18"/>
      <c r="AA147" s="206">
        <f t="shared" si="31"/>
        <v>0</v>
      </c>
      <c r="AB147" s="35"/>
      <c r="AC147" s="35"/>
      <c r="AD147" s="18"/>
      <c r="AE147" s="370">
        <f t="shared" si="28"/>
        <v>0</v>
      </c>
      <c r="AF147" s="158"/>
      <c r="AG147" s="35"/>
      <c r="AH147" s="18"/>
      <c r="AI147" s="168">
        <f t="shared" si="32"/>
        <v>0</v>
      </c>
      <c r="AJ147" s="171">
        <f t="shared" si="29"/>
        <v>0</v>
      </c>
    </row>
    <row r="148" spans="1:36" x14ac:dyDescent="0.25">
      <c r="A148" s="428">
        <v>125</v>
      </c>
      <c r="B148" s="261" t="s">
        <v>211</v>
      </c>
      <c r="C148" s="61" t="s">
        <v>82</v>
      </c>
      <c r="D148" s="18"/>
      <c r="E148" s="18"/>
      <c r="F148" s="18"/>
      <c r="G148" s="18"/>
      <c r="H148" s="18"/>
      <c r="I148" s="18"/>
      <c r="J148" s="38">
        <f t="shared" si="22"/>
        <v>0</v>
      </c>
      <c r="K148" s="38">
        <f t="shared" si="23"/>
        <v>0</v>
      </c>
      <c r="L148" s="352">
        <f t="shared" si="30"/>
        <v>0</v>
      </c>
      <c r="M148" s="18"/>
      <c r="N148" s="35"/>
      <c r="O148" s="18"/>
      <c r="P148" s="18"/>
      <c r="Q148" s="18"/>
      <c r="R148" s="18"/>
      <c r="S148" s="18"/>
      <c r="T148" s="38">
        <f t="shared" si="24"/>
        <v>0</v>
      </c>
      <c r="U148" s="38">
        <f t="shared" si="25"/>
        <v>0</v>
      </c>
      <c r="V148" s="38">
        <f t="shared" si="26"/>
        <v>0</v>
      </c>
      <c r="W148" s="166">
        <f t="shared" si="27"/>
        <v>0</v>
      </c>
      <c r="X148" s="18"/>
      <c r="Y148" s="18"/>
      <c r="Z148" s="18"/>
      <c r="AA148" s="206">
        <f t="shared" si="31"/>
        <v>0</v>
      </c>
      <c r="AB148" s="35"/>
      <c r="AC148" s="35"/>
      <c r="AD148" s="18"/>
      <c r="AE148" s="370">
        <f t="shared" si="28"/>
        <v>0</v>
      </c>
      <c r="AF148" s="158"/>
      <c r="AG148" s="35"/>
      <c r="AH148" s="18"/>
      <c r="AI148" s="168">
        <f t="shared" si="32"/>
        <v>0</v>
      </c>
      <c r="AJ148" s="171">
        <f t="shared" si="29"/>
        <v>0</v>
      </c>
    </row>
  </sheetData>
  <mergeCells count="20">
    <mergeCell ref="AJ2:AJ4"/>
    <mergeCell ref="M2:S2"/>
    <mergeCell ref="T2:T4"/>
    <mergeCell ref="U2:U4"/>
    <mergeCell ref="W2:W4"/>
    <mergeCell ref="AE2:AE4"/>
    <mergeCell ref="A1:AI1"/>
    <mergeCell ref="D2:I2"/>
    <mergeCell ref="AF2:AH2"/>
    <mergeCell ref="J2:J4"/>
    <mergeCell ref="K2:K4"/>
    <mergeCell ref="L2:L4"/>
    <mergeCell ref="AI2:AI4"/>
    <mergeCell ref="X2:Z2"/>
    <mergeCell ref="AA2:AA4"/>
    <mergeCell ref="AB2:AD2"/>
    <mergeCell ref="V2:V4"/>
    <mergeCell ref="AF3:AF4"/>
    <mergeCell ref="AG3:AG4"/>
    <mergeCell ref="AH3:AH4"/>
  </mergeCells>
  <pageMargins left="0" right="0" top="0" bottom="0" header="0.31496062992125984" footer="0.31496062992125984"/>
  <pageSetup paperSize="9" scale="6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H86" sqref="H86"/>
    </sheetView>
  </sheetViews>
  <sheetFormatPr defaultRowHeight="15" x14ac:dyDescent="0.25"/>
  <cols>
    <col min="1" max="1" width="3.7109375" customWidth="1"/>
    <col min="2" max="2" width="22.42578125" style="298" customWidth="1"/>
    <col min="3" max="3" width="4.28515625" customWidth="1"/>
    <col min="4" max="5" width="11.85546875" style="157" customWidth="1"/>
    <col min="6" max="6" width="11" style="157" customWidth="1"/>
    <col min="7" max="7" width="11.85546875" style="157" hidden="1" customWidth="1"/>
    <col min="8" max="8" width="11.85546875" style="157" customWidth="1"/>
    <col min="9" max="9" width="15.7109375" style="173" customWidth="1"/>
    <col min="155" max="155" width="3.7109375" customWidth="1"/>
    <col min="156" max="156" width="27.85546875" customWidth="1"/>
    <col min="157" max="157" width="3.7109375" customWidth="1"/>
    <col min="158" max="197" width="0" hidden="1" customWidth="1"/>
    <col min="198" max="198" width="10.28515625" customWidth="1"/>
    <col min="200" max="200" width="12.5703125" customWidth="1"/>
    <col min="204" max="204" width="10.7109375" customWidth="1"/>
    <col min="411" max="411" width="3.7109375" customWidth="1"/>
    <col min="412" max="412" width="27.85546875" customWidth="1"/>
    <col min="413" max="413" width="3.7109375" customWidth="1"/>
    <col min="414" max="453" width="0" hidden="1" customWidth="1"/>
    <col min="454" max="454" width="10.28515625" customWidth="1"/>
    <col min="456" max="456" width="12.5703125" customWidth="1"/>
    <col min="460" max="460" width="10.7109375" customWidth="1"/>
    <col min="667" max="667" width="3.7109375" customWidth="1"/>
    <col min="668" max="668" width="27.85546875" customWidth="1"/>
    <col min="669" max="669" width="3.7109375" customWidth="1"/>
    <col min="670" max="709" width="0" hidden="1" customWidth="1"/>
    <col min="710" max="710" width="10.28515625" customWidth="1"/>
    <col min="712" max="712" width="12.5703125" customWidth="1"/>
    <col min="716" max="716" width="10.7109375" customWidth="1"/>
    <col min="923" max="923" width="3.7109375" customWidth="1"/>
    <col min="924" max="924" width="27.85546875" customWidth="1"/>
    <col min="925" max="925" width="3.7109375" customWidth="1"/>
    <col min="926" max="965" width="0" hidden="1" customWidth="1"/>
    <col min="966" max="966" width="10.28515625" customWidth="1"/>
    <col min="968" max="968" width="12.5703125" customWidth="1"/>
    <col min="972" max="972" width="10.7109375" customWidth="1"/>
    <col min="1179" max="1179" width="3.7109375" customWidth="1"/>
    <col min="1180" max="1180" width="27.85546875" customWidth="1"/>
    <col min="1181" max="1181" width="3.7109375" customWidth="1"/>
    <col min="1182" max="1221" width="0" hidden="1" customWidth="1"/>
    <col min="1222" max="1222" width="10.28515625" customWidth="1"/>
    <col min="1224" max="1224" width="12.5703125" customWidth="1"/>
    <col min="1228" max="1228" width="10.7109375" customWidth="1"/>
    <col min="1435" max="1435" width="3.7109375" customWidth="1"/>
    <col min="1436" max="1436" width="27.85546875" customWidth="1"/>
    <col min="1437" max="1437" width="3.7109375" customWidth="1"/>
    <col min="1438" max="1477" width="0" hidden="1" customWidth="1"/>
    <col min="1478" max="1478" width="10.28515625" customWidth="1"/>
    <col min="1480" max="1480" width="12.5703125" customWidth="1"/>
    <col min="1484" max="1484" width="10.7109375" customWidth="1"/>
    <col min="1691" max="1691" width="3.7109375" customWidth="1"/>
    <col min="1692" max="1692" width="27.85546875" customWidth="1"/>
    <col min="1693" max="1693" width="3.7109375" customWidth="1"/>
    <col min="1694" max="1733" width="0" hidden="1" customWidth="1"/>
    <col min="1734" max="1734" width="10.28515625" customWidth="1"/>
    <col min="1736" max="1736" width="12.5703125" customWidth="1"/>
    <col min="1740" max="1740" width="10.7109375" customWidth="1"/>
    <col min="1947" max="1947" width="3.7109375" customWidth="1"/>
    <col min="1948" max="1948" width="27.85546875" customWidth="1"/>
    <col min="1949" max="1949" width="3.7109375" customWidth="1"/>
    <col min="1950" max="1989" width="0" hidden="1" customWidth="1"/>
    <col min="1990" max="1990" width="10.28515625" customWidth="1"/>
    <col min="1992" max="1992" width="12.5703125" customWidth="1"/>
    <col min="1996" max="1996" width="10.7109375" customWidth="1"/>
    <col min="2203" max="2203" width="3.7109375" customWidth="1"/>
    <col min="2204" max="2204" width="27.85546875" customWidth="1"/>
    <col min="2205" max="2205" width="3.7109375" customWidth="1"/>
    <col min="2206" max="2245" width="0" hidden="1" customWidth="1"/>
    <col min="2246" max="2246" width="10.28515625" customWidth="1"/>
    <col min="2248" max="2248" width="12.5703125" customWidth="1"/>
    <col min="2252" max="2252" width="10.7109375" customWidth="1"/>
    <col min="2459" max="2459" width="3.7109375" customWidth="1"/>
    <col min="2460" max="2460" width="27.85546875" customWidth="1"/>
    <col min="2461" max="2461" width="3.7109375" customWidth="1"/>
    <col min="2462" max="2501" width="0" hidden="1" customWidth="1"/>
    <col min="2502" max="2502" width="10.28515625" customWidth="1"/>
    <col min="2504" max="2504" width="12.5703125" customWidth="1"/>
    <col min="2508" max="2508" width="10.7109375" customWidth="1"/>
    <col min="2715" max="2715" width="3.7109375" customWidth="1"/>
    <col min="2716" max="2716" width="27.85546875" customWidth="1"/>
    <col min="2717" max="2717" width="3.7109375" customWidth="1"/>
    <col min="2718" max="2757" width="0" hidden="1" customWidth="1"/>
    <col min="2758" max="2758" width="10.28515625" customWidth="1"/>
    <col min="2760" max="2760" width="12.5703125" customWidth="1"/>
    <col min="2764" max="2764" width="10.7109375" customWidth="1"/>
    <col min="2971" max="2971" width="3.7109375" customWidth="1"/>
    <col min="2972" max="2972" width="27.85546875" customWidth="1"/>
    <col min="2973" max="2973" width="3.7109375" customWidth="1"/>
    <col min="2974" max="3013" width="0" hidden="1" customWidth="1"/>
    <col min="3014" max="3014" width="10.28515625" customWidth="1"/>
    <col min="3016" max="3016" width="12.5703125" customWidth="1"/>
    <col min="3020" max="3020" width="10.7109375" customWidth="1"/>
    <col min="3227" max="3227" width="3.7109375" customWidth="1"/>
    <col min="3228" max="3228" width="27.85546875" customWidth="1"/>
    <col min="3229" max="3229" width="3.7109375" customWidth="1"/>
    <col min="3230" max="3269" width="0" hidden="1" customWidth="1"/>
    <col min="3270" max="3270" width="10.28515625" customWidth="1"/>
    <col min="3272" max="3272" width="12.5703125" customWidth="1"/>
    <col min="3276" max="3276" width="10.7109375" customWidth="1"/>
    <col min="3483" max="3483" width="3.7109375" customWidth="1"/>
    <col min="3484" max="3484" width="27.85546875" customWidth="1"/>
    <col min="3485" max="3485" width="3.7109375" customWidth="1"/>
    <col min="3486" max="3525" width="0" hidden="1" customWidth="1"/>
    <col min="3526" max="3526" width="10.28515625" customWidth="1"/>
    <col min="3528" max="3528" width="12.5703125" customWidth="1"/>
    <col min="3532" max="3532" width="10.7109375" customWidth="1"/>
    <col min="3739" max="3739" width="3.7109375" customWidth="1"/>
    <col min="3740" max="3740" width="27.85546875" customWidth="1"/>
    <col min="3741" max="3741" width="3.7109375" customWidth="1"/>
    <col min="3742" max="3781" width="0" hidden="1" customWidth="1"/>
    <col min="3782" max="3782" width="10.28515625" customWidth="1"/>
    <col min="3784" max="3784" width="12.5703125" customWidth="1"/>
    <col min="3788" max="3788" width="10.7109375" customWidth="1"/>
    <col min="3995" max="3995" width="3.7109375" customWidth="1"/>
    <col min="3996" max="3996" width="27.85546875" customWidth="1"/>
    <col min="3997" max="3997" width="3.7109375" customWidth="1"/>
    <col min="3998" max="4037" width="0" hidden="1" customWidth="1"/>
    <col min="4038" max="4038" width="10.28515625" customWidth="1"/>
    <col min="4040" max="4040" width="12.5703125" customWidth="1"/>
    <col min="4044" max="4044" width="10.7109375" customWidth="1"/>
    <col min="4251" max="4251" width="3.7109375" customWidth="1"/>
    <col min="4252" max="4252" width="27.85546875" customWidth="1"/>
    <col min="4253" max="4253" width="3.7109375" customWidth="1"/>
    <col min="4254" max="4293" width="0" hidden="1" customWidth="1"/>
    <col min="4294" max="4294" width="10.28515625" customWidth="1"/>
    <col min="4296" max="4296" width="12.5703125" customWidth="1"/>
    <col min="4300" max="4300" width="10.7109375" customWidth="1"/>
    <col min="4507" max="4507" width="3.7109375" customWidth="1"/>
    <col min="4508" max="4508" width="27.85546875" customWidth="1"/>
    <col min="4509" max="4509" width="3.7109375" customWidth="1"/>
    <col min="4510" max="4549" width="0" hidden="1" customWidth="1"/>
    <col min="4550" max="4550" width="10.28515625" customWidth="1"/>
    <col min="4552" max="4552" width="12.5703125" customWidth="1"/>
    <col min="4556" max="4556" width="10.7109375" customWidth="1"/>
    <col min="4763" max="4763" width="3.7109375" customWidth="1"/>
    <col min="4764" max="4764" width="27.85546875" customWidth="1"/>
    <col min="4765" max="4765" width="3.7109375" customWidth="1"/>
    <col min="4766" max="4805" width="0" hidden="1" customWidth="1"/>
    <col min="4806" max="4806" width="10.28515625" customWidth="1"/>
    <col min="4808" max="4808" width="12.5703125" customWidth="1"/>
    <col min="4812" max="4812" width="10.7109375" customWidth="1"/>
    <col min="5019" max="5019" width="3.7109375" customWidth="1"/>
    <col min="5020" max="5020" width="27.85546875" customWidth="1"/>
    <col min="5021" max="5021" width="3.7109375" customWidth="1"/>
    <col min="5022" max="5061" width="0" hidden="1" customWidth="1"/>
    <col min="5062" max="5062" width="10.28515625" customWidth="1"/>
    <col min="5064" max="5064" width="12.5703125" customWidth="1"/>
    <col min="5068" max="5068" width="10.7109375" customWidth="1"/>
    <col min="5275" max="5275" width="3.7109375" customWidth="1"/>
    <col min="5276" max="5276" width="27.85546875" customWidth="1"/>
    <col min="5277" max="5277" width="3.7109375" customWidth="1"/>
    <col min="5278" max="5317" width="0" hidden="1" customWidth="1"/>
    <col min="5318" max="5318" width="10.28515625" customWidth="1"/>
    <col min="5320" max="5320" width="12.5703125" customWidth="1"/>
    <col min="5324" max="5324" width="10.7109375" customWidth="1"/>
    <col min="5531" max="5531" width="3.7109375" customWidth="1"/>
    <col min="5532" max="5532" width="27.85546875" customWidth="1"/>
    <col min="5533" max="5533" width="3.7109375" customWidth="1"/>
    <col min="5534" max="5573" width="0" hidden="1" customWidth="1"/>
    <col min="5574" max="5574" width="10.28515625" customWidth="1"/>
    <col min="5576" max="5576" width="12.5703125" customWidth="1"/>
    <col min="5580" max="5580" width="10.7109375" customWidth="1"/>
    <col min="5787" max="5787" width="3.7109375" customWidth="1"/>
    <col min="5788" max="5788" width="27.85546875" customWidth="1"/>
    <col min="5789" max="5789" width="3.7109375" customWidth="1"/>
    <col min="5790" max="5829" width="0" hidden="1" customWidth="1"/>
    <col min="5830" max="5830" width="10.28515625" customWidth="1"/>
    <col min="5832" max="5832" width="12.5703125" customWidth="1"/>
    <col min="5836" max="5836" width="10.7109375" customWidth="1"/>
    <col min="6043" max="6043" width="3.7109375" customWidth="1"/>
    <col min="6044" max="6044" width="27.85546875" customWidth="1"/>
    <col min="6045" max="6045" width="3.7109375" customWidth="1"/>
    <col min="6046" max="6085" width="0" hidden="1" customWidth="1"/>
    <col min="6086" max="6086" width="10.28515625" customWidth="1"/>
    <col min="6088" max="6088" width="12.5703125" customWidth="1"/>
    <col min="6092" max="6092" width="10.7109375" customWidth="1"/>
    <col min="6299" max="6299" width="3.7109375" customWidth="1"/>
    <col min="6300" max="6300" width="27.85546875" customWidth="1"/>
    <col min="6301" max="6301" width="3.7109375" customWidth="1"/>
    <col min="6302" max="6341" width="0" hidden="1" customWidth="1"/>
    <col min="6342" max="6342" width="10.28515625" customWidth="1"/>
    <col min="6344" max="6344" width="12.5703125" customWidth="1"/>
    <col min="6348" max="6348" width="10.7109375" customWidth="1"/>
    <col min="6555" max="6555" width="3.7109375" customWidth="1"/>
    <col min="6556" max="6556" width="27.85546875" customWidth="1"/>
    <col min="6557" max="6557" width="3.7109375" customWidth="1"/>
    <col min="6558" max="6597" width="0" hidden="1" customWidth="1"/>
    <col min="6598" max="6598" width="10.28515625" customWidth="1"/>
    <col min="6600" max="6600" width="12.5703125" customWidth="1"/>
    <col min="6604" max="6604" width="10.7109375" customWidth="1"/>
    <col min="6811" max="6811" width="3.7109375" customWidth="1"/>
    <col min="6812" max="6812" width="27.85546875" customWidth="1"/>
    <col min="6813" max="6813" width="3.7109375" customWidth="1"/>
    <col min="6814" max="6853" width="0" hidden="1" customWidth="1"/>
    <col min="6854" max="6854" width="10.28515625" customWidth="1"/>
    <col min="6856" max="6856" width="12.5703125" customWidth="1"/>
    <col min="6860" max="6860" width="10.7109375" customWidth="1"/>
    <col min="7067" max="7067" width="3.7109375" customWidth="1"/>
    <col min="7068" max="7068" width="27.85546875" customWidth="1"/>
    <col min="7069" max="7069" width="3.7109375" customWidth="1"/>
    <col min="7070" max="7109" width="0" hidden="1" customWidth="1"/>
    <col min="7110" max="7110" width="10.28515625" customWidth="1"/>
    <col min="7112" max="7112" width="12.5703125" customWidth="1"/>
    <col min="7116" max="7116" width="10.7109375" customWidth="1"/>
    <col min="7323" max="7323" width="3.7109375" customWidth="1"/>
    <col min="7324" max="7324" width="27.85546875" customWidth="1"/>
    <col min="7325" max="7325" width="3.7109375" customWidth="1"/>
    <col min="7326" max="7365" width="0" hidden="1" customWidth="1"/>
    <col min="7366" max="7366" width="10.28515625" customWidth="1"/>
    <col min="7368" max="7368" width="12.5703125" customWidth="1"/>
    <col min="7372" max="7372" width="10.7109375" customWidth="1"/>
    <col min="7579" max="7579" width="3.7109375" customWidth="1"/>
    <col min="7580" max="7580" width="27.85546875" customWidth="1"/>
    <col min="7581" max="7581" width="3.7109375" customWidth="1"/>
    <col min="7582" max="7621" width="0" hidden="1" customWidth="1"/>
    <col min="7622" max="7622" width="10.28515625" customWidth="1"/>
    <col min="7624" max="7624" width="12.5703125" customWidth="1"/>
    <col min="7628" max="7628" width="10.7109375" customWidth="1"/>
    <col min="7835" max="7835" width="3.7109375" customWidth="1"/>
    <col min="7836" max="7836" width="27.85546875" customWidth="1"/>
    <col min="7837" max="7837" width="3.7109375" customWidth="1"/>
    <col min="7838" max="7877" width="0" hidden="1" customWidth="1"/>
    <col min="7878" max="7878" width="10.28515625" customWidth="1"/>
    <col min="7880" max="7880" width="12.5703125" customWidth="1"/>
    <col min="7884" max="7884" width="10.7109375" customWidth="1"/>
    <col min="8091" max="8091" width="3.7109375" customWidth="1"/>
    <col min="8092" max="8092" width="27.85546875" customWidth="1"/>
    <col min="8093" max="8093" width="3.7109375" customWidth="1"/>
    <col min="8094" max="8133" width="0" hidden="1" customWidth="1"/>
    <col min="8134" max="8134" width="10.28515625" customWidth="1"/>
    <col min="8136" max="8136" width="12.5703125" customWidth="1"/>
    <col min="8140" max="8140" width="10.7109375" customWidth="1"/>
    <col min="8347" max="8347" width="3.7109375" customWidth="1"/>
    <col min="8348" max="8348" width="27.85546875" customWidth="1"/>
    <col min="8349" max="8349" width="3.7109375" customWidth="1"/>
    <col min="8350" max="8389" width="0" hidden="1" customWidth="1"/>
    <col min="8390" max="8390" width="10.28515625" customWidth="1"/>
    <col min="8392" max="8392" width="12.5703125" customWidth="1"/>
    <col min="8396" max="8396" width="10.7109375" customWidth="1"/>
    <col min="8603" max="8603" width="3.7109375" customWidth="1"/>
    <col min="8604" max="8604" width="27.85546875" customWidth="1"/>
    <col min="8605" max="8605" width="3.7109375" customWidth="1"/>
    <col min="8606" max="8645" width="0" hidden="1" customWidth="1"/>
    <col min="8646" max="8646" width="10.28515625" customWidth="1"/>
    <col min="8648" max="8648" width="12.5703125" customWidth="1"/>
    <col min="8652" max="8652" width="10.7109375" customWidth="1"/>
    <col min="8859" max="8859" width="3.7109375" customWidth="1"/>
    <col min="8860" max="8860" width="27.85546875" customWidth="1"/>
    <col min="8861" max="8861" width="3.7109375" customWidth="1"/>
    <col min="8862" max="8901" width="0" hidden="1" customWidth="1"/>
    <col min="8902" max="8902" width="10.28515625" customWidth="1"/>
    <col min="8904" max="8904" width="12.5703125" customWidth="1"/>
    <col min="8908" max="8908" width="10.7109375" customWidth="1"/>
    <col min="9115" max="9115" width="3.7109375" customWidth="1"/>
    <col min="9116" max="9116" width="27.85546875" customWidth="1"/>
    <col min="9117" max="9117" width="3.7109375" customWidth="1"/>
    <col min="9118" max="9157" width="0" hidden="1" customWidth="1"/>
    <col min="9158" max="9158" width="10.28515625" customWidth="1"/>
    <col min="9160" max="9160" width="12.5703125" customWidth="1"/>
    <col min="9164" max="9164" width="10.7109375" customWidth="1"/>
    <col min="9371" max="9371" width="3.7109375" customWidth="1"/>
    <col min="9372" max="9372" width="27.85546875" customWidth="1"/>
    <col min="9373" max="9373" width="3.7109375" customWidth="1"/>
    <col min="9374" max="9413" width="0" hidden="1" customWidth="1"/>
    <col min="9414" max="9414" width="10.28515625" customWidth="1"/>
    <col min="9416" max="9416" width="12.5703125" customWidth="1"/>
    <col min="9420" max="9420" width="10.7109375" customWidth="1"/>
    <col min="9627" max="9627" width="3.7109375" customWidth="1"/>
    <col min="9628" max="9628" width="27.85546875" customWidth="1"/>
    <col min="9629" max="9629" width="3.7109375" customWidth="1"/>
    <col min="9630" max="9669" width="0" hidden="1" customWidth="1"/>
    <col min="9670" max="9670" width="10.28515625" customWidth="1"/>
    <col min="9672" max="9672" width="12.5703125" customWidth="1"/>
    <col min="9676" max="9676" width="10.7109375" customWidth="1"/>
    <col min="9883" max="9883" width="3.7109375" customWidth="1"/>
    <col min="9884" max="9884" width="27.85546875" customWidth="1"/>
    <col min="9885" max="9885" width="3.7109375" customWidth="1"/>
    <col min="9886" max="9925" width="0" hidden="1" customWidth="1"/>
    <col min="9926" max="9926" width="10.28515625" customWidth="1"/>
    <col min="9928" max="9928" width="12.5703125" customWidth="1"/>
    <col min="9932" max="9932" width="10.7109375" customWidth="1"/>
    <col min="10139" max="10139" width="3.7109375" customWidth="1"/>
    <col min="10140" max="10140" width="27.85546875" customWidth="1"/>
    <col min="10141" max="10141" width="3.7109375" customWidth="1"/>
    <col min="10142" max="10181" width="0" hidden="1" customWidth="1"/>
    <col min="10182" max="10182" width="10.28515625" customWidth="1"/>
    <col min="10184" max="10184" width="12.5703125" customWidth="1"/>
    <col min="10188" max="10188" width="10.7109375" customWidth="1"/>
    <col min="10395" max="10395" width="3.7109375" customWidth="1"/>
    <col min="10396" max="10396" width="27.85546875" customWidth="1"/>
    <col min="10397" max="10397" width="3.7109375" customWidth="1"/>
    <col min="10398" max="10437" width="0" hidden="1" customWidth="1"/>
    <col min="10438" max="10438" width="10.28515625" customWidth="1"/>
    <col min="10440" max="10440" width="12.5703125" customWidth="1"/>
    <col min="10444" max="10444" width="10.7109375" customWidth="1"/>
    <col min="10651" max="10651" width="3.7109375" customWidth="1"/>
    <col min="10652" max="10652" width="27.85546875" customWidth="1"/>
    <col min="10653" max="10653" width="3.7109375" customWidth="1"/>
    <col min="10654" max="10693" width="0" hidden="1" customWidth="1"/>
    <col min="10694" max="10694" width="10.28515625" customWidth="1"/>
    <col min="10696" max="10696" width="12.5703125" customWidth="1"/>
    <col min="10700" max="10700" width="10.7109375" customWidth="1"/>
    <col min="10907" max="10907" width="3.7109375" customWidth="1"/>
    <col min="10908" max="10908" width="27.85546875" customWidth="1"/>
    <col min="10909" max="10909" width="3.7109375" customWidth="1"/>
    <col min="10910" max="10949" width="0" hidden="1" customWidth="1"/>
    <col min="10950" max="10950" width="10.28515625" customWidth="1"/>
    <col min="10952" max="10952" width="12.5703125" customWidth="1"/>
    <col min="10956" max="10956" width="10.7109375" customWidth="1"/>
    <col min="11163" max="11163" width="3.7109375" customWidth="1"/>
    <col min="11164" max="11164" width="27.85546875" customWidth="1"/>
    <col min="11165" max="11165" width="3.7109375" customWidth="1"/>
    <col min="11166" max="11205" width="0" hidden="1" customWidth="1"/>
    <col min="11206" max="11206" width="10.28515625" customWidth="1"/>
    <col min="11208" max="11208" width="12.5703125" customWidth="1"/>
    <col min="11212" max="11212" width="10.7109375" customWidth="1"/>
    <col min="11419" max="11419" width="3.7109375" customWidth="1"/>
    <col min="11420" max="11420" width="27.85546875" customWidth="1"/>
    <col min="11421" max="11421" width="3.7109375" customWidth="1"/>
    <col min="11422" max="11461" width="0" hidden="1" customWidth="1"/>
    <col min="11462" max="11462" width="10.28515625" customWidth="1"/>
    <col min="11464" max="11464" width="12.5703125" customWidth="1"/>
    <col min="11468" max="11468" width="10.7109375" customWidth="1"/>
    <col min="11675" max="11675" width="3.7109375" customWidth="1"/>
    <col min="11676" max="11676" width="27.85546875" customWidth="1"/>
    <col min="11677" max="11677" width="3.7109375" customWidth="1"/>
    <col min="11678" max="11717" width="0" hidden="1" customWidth="1"/>
    <col min="11718" max="11718" width="10.28515625" customWidth="1"/>
    <col min="11720" max="11720" width="12.5703125" customWidth="1"/>
    <col min="11724" max="11724" width="10.7109375" customWidth="1"/>
    <col min="11931" max="11931" width="3.7109375" customWidth="1"/>
    <col min="11932" max="11932" width="27.85546875" customWidth="1"/>
    <col min="11933" max="11933" width="3.7109375" customWidth="1"/>
    <col min="11934" max="11973" width="0" hidden="1" customWidth="1"/>
    <col min="11974" max="11974" width="10.28515625" customWidth="1"/>
    <col min="11976" max="11976" width="12.5703125" customWidth="1"/>
    <col min="11980" max="11980" width="10.7109375" customWidth="1"/>
    <col min="12187" max="12187" width="3.7109375" customWidth="1"/>
    <col min="12188" max="12188" width="27.85546875" customWidth="1"/>
    <col min="12189" max="12189" width="3.7109375" customWidth="1"/>
    <col min="12190" max="12229" width="0" hidden="1" customWidth="1"/>
    <col min="12230" max="12230" width="10.28515625" customWidth="1"/>
    <col min="12232" max="12232" width="12.5703125" customWidth="1"/>
    <col min="12236" max="12236" width="10.7109375" customWidth="1"/>
    <col min="12443" max="12443" width="3.7109375" customWidth="1"/>
    <col min="12444" max="12444" width="27.85546875" customWidth="1"/>
    <col min="12445" max="12445" width="3.7109375" customWidth="1"/>
    <col min="12446" max="12485" width="0" hidden="1" customWidth="1"/>
    <col min="12486" max="12486" width="10.28515625" customWidth="1"/>
    <col min="12488" max="12488" width="12.5703125" customWidth="1"/>
    <col min="12492" max="12492" width="10.7109375" customWidth="1"/>
    <col min="12699" max="12699" width="3.7109375" customWidth="1"/>
    <col min="12700" max="12700" width="27.85546875" customWidth="1"/>
    <col min="12701" max="12701" width="3.7109375" customWidth="1"/>
    <col min="12702" max="12741" width="0" hidden="1" customWidth="1"/>
    <col min="12742" max="12742" width="10.28515625" customWidth="1"/>
    <col min="12744" max="12744" width="12.5703125" customWidth="1"/>
    <col min="12748" max="12748" width="10.7109375" customWidth="1"/>
    <col min="12955" max="12955" width="3.7109375" customWidth="1"/>
    <col min="12956" max="12956" width="27.85546875" customWidth="1"/>
    <col min="12957" max="12957" width="3.7109375" customWidth="1"/>
    <col min="12958" max="12997" width="0" hidden="1" customWidth="1"/>
    <col min="12998" max="12998" width="10.28515625" customWidth="1"/>
    <col min="13000" max="13000" width="12.5703125" customWidth="1"/>
    <col min="13004" max="13004" width="10.7109375" customWidth="1"/>
    <col min="13211" max="13211" width="3.7109375" customWidth="1"/>
    <col min="13212" max="13212" width="27.85546875" customWidth="1"/>
    <col min="13213" max="13213" width="3.7109375" customWidth="1"/>
    <col min="13214" max="13253" width="0" hidden="1" customWidth="1"/>
    <col min="13254" max="13254" width="10.28515625" customWidth="1"/>
    <col min="13256" max="13256" width="12.5703125" customWidth="1"/>
    <col min="13260" max="13260" width="10.7109375" customWidth="1"/>
    <col min="13467" max="13467" width="3.7109375" customWidth="1"/>
    <col min="13468" max="13468" width="27.85546875" customWidth="1"/>
    <col min="13469" max="13469" width="3.7109375" customWidth="1"/>
    <col min="13470" max="13509" width="0" hidden="1" customWidth="1"/>
    <col min="13510" max="13510" width="10.28515625" customWidth="1"/>
    <col min="13512" max="13512" width="12.5703125" customWidth="1"/>
    <col min="13516" max="13516" width="10.7109375" customWidth="1"/>
    <col min="13723" max="13723" width="3.7109375" customWidth="1"/>
    <col min="13724" max="13724" width="27.85546875" customWidth="1"/>
    <col min="13725" max="13725" width="3.7109375" customWidth="1"/>
    <col min="13726" max="13765" width="0" hidden="1" customWidth="1"/>
    <col min="13766" max="13766" width="10.28515625" customWidth="1"/>
    <col min="13768" max="13768" width="12.5703125" customWidth="1"/>
    <col min="13772" max="13772" width="10.7109375" customWidth="1"/>
    <col min="13979" max="13979" width="3.7109375" customWidth="1"/>
    <col min="13980" max="13980" width="27.85546875" customWidth="1"/>
    <col min="13981" max="13981" width="3.7109375" customWidth="1"/>
    <col min="13982" max="14021" width="0" hidden="1" customWidth="1"/>
    <col min="14022" max="14022" width="10.28515625" customWidth="1"/>
    <col min="14024" max="14024" width="12.5703125" customWidth="1"/>
    <col min="14028" max="14028" width="10.7109375" customWidth="1"/>
    <col min="14235" max="14235" width="3.7109375" customWidth="1"/>
    <col min="14236" max="14236" width="27.85546875" customWidth="1"/>
    <col min="14237" max="14237" width="3.7109375" customWidth="1"/>
    <col min="14238" max="14277" width="0" hidden="1" customWidth="1"/>
    <col min="14278" max="14278" width="10.28515625" customWidth="1"/>
    <col min="14280" max="14280" width="12.5703125" customWidth="1"/>
    <col min="14284" max="14284" width="10.7109375" customWidth="1"/>
    <col min="14491" max="14491" width="3.7109375" customWidth="1"/>
    <col min="14492" max="14492" width="27.85546875" customWidth="1"/>
    <col min="14493" max="14493" width="3.7109375" customWidth="1"/>
    <col min="14494" max="14533" width="0" hidden="1" customWidth="1"/>
    <col min="14534" max="14534" width="10.28515625" customWidth="1"/>
    <col min="14536" max="14536" width="12.5703125" customWidth="1"/>
    <col min="14540" max="14540" width="10.7109375" customWidth="1"/>
    <col min="14747" max="14747" width="3.7109375" customWidth="1"/>
    <col min="14748" max="14748" width="27.85546875" customWidth="1"/>
    <col min="14749" max="14749" width="3.7109375" customWidth="1"/>
    <col min="14750" max="14789" width="0" hidden="1" customWidth="1"/>
    <col min="14790" max="14790" width="10.28515625" customWidth="1"/>
    <col min="14792" max="14792" width="12.5703125" customWidth="1"/>
    <col min="14796" max="14796" width="10.7109375" customWidth="1"/>
    <col min="15003" max="15003" width="3.7109375" customWidth="1"/>
    <col min="15004" max="15004" width="27.85546875" customWidth="1"/>
    <col min="15005" max="15005" width="3.7109375" customWidth="1"/>
    <col min="15006" max="15045" width="0" hidden="1" customWidth="1"/>
    <col min="15046" max="15046" width="10.28515625" customWidth="1"/>
    <col min="15048" max="15048" width="12.5703125" customWidth="1"/>
    <col min="15052" max="15052" width="10.7109375" customWidth="1"/>
    <col min="15259" max="15259" width="3.7109375" customWidth="1"/>
    <col min="15260" max="15260" width="27.85546875" customWidth="1"/>
    <col min="15261" max="15261" width="3.7109375" customWidth="1"/>
    <col min="15262" max="15301" width="0" hidden="1" customWidth="1"/>
    <col min="15302" max="15302" width="10.28515625" customWidth="1"/>
    <col min="15304" max="15304" width="12.5703125" customWidth="1"/>
    <col min="15308" max="15308" width="10.7109375" customWidth="1"/>
    <col min="15515" max="15515" width="3.7109375" customWidth="1"/>
    <col min="15516" max="15516" width="27.85546875" customWidth="1"/>
    <col min="15517" max="15517" width="3.7109375" customWidth="1"/>
    <col min="15518" max="15557" width="0" hidden="1" customWidth="1"/>
    <col min="15558" max="15558" width="10.28515625" customWidth="1"/>
    <col min="15560" max="15560" width="12.5703125" customWidth="1"/>
    <col min="15564" max="15564" width="10.7109375" customWidth="1"/>
    <col min="15771" max="15771" width="3.7109375" customWidth="1"/>
    <col min="15772" max="15772" width="27.85546875" customWidth="1"/>
    <col min="15773" max="15773" width="3.7109375" customWidth="1"/>
    <col min="15774" max="15813" width="0" hidden="1" customWidth="1"/>
    <col min="15814" max="15814" width="10.28515625" customWidth="1"/>
    <col min="15816" max="15816" width="12.5703125" customWidth="1"/>
    <col min="15820" max="15820" width="10.7109375" customWidth="1"/>
    <col min="16027" max="16027" width="3.7109375" customWidth="1"/>
    <col min="16028" max="16028" width="27.85546875" customWidth="1"/>
    <col min="16029" max="16029" width="3.7109375" customWidth="1"/>
    <col min="16030" max="16069" width="0" hidden="1" customWidth="1"/>
    <col min="16070" max="16070" width="10.28515625" customWidth="1"/>
    <col min="16072" max="16072" width="12.5703125" customWidth="1"/>
    <col min="16076" max="16076" width="10.7109375" customWidth="1"/>
  </cols>
  <sheetData>
    <row r="1" spans="1:9" ht="21" customHeight="1" x14ac:dyDescent="0.25">
      <c r="A1" s="514" t="s">
        <v>113</v>
      </c>
      <c r="B1" s="514"/>
      <c r="C1" s="514"/>
      <c r="D1" s="514"/>
      <c r="E1" s="514"/>
      <c r="F1" s="514"/>
      <c r="G1" s="514"/>
      <c r="H1" s="514"/>
    </row>
    <row r="2" spans="1:9" ht="43.5" customHeight="1" x14ac:dyDescent="0.25">
      <c r="A2" s="1"/>
      <c r="B2" s="334" t="s">
        <v>131</v>
      </c>
      <c r="C2" s="2"/>
      <c r="D2" s="499" t="s">
        <v>358</v>
      </c>
      <c r="E2" s="475" t="s">
        <v>357</v>
      </c>
      <c r="F2" s="515" t="s">
        <v>361</v>
      </c>
      <c r="G2" s="519" t="s">
        <v>359</v>
      </c>
      <c r="H2" s="517" t="s">
        <v>375</v>
      </c>
      <c r="I2" s="470" t="s">
        <v>145</v>
      </c>
    </row>
    <row r="3" spans="1:9" ht="20.25" customHeight="1" x14ac:dyDescent="0.25">
      <c r="A3" s="3"/>
      <c r="C3" s="4"/>
      <c r="D3" s="506"/>
      <c r="E3" s="458"/>
      <c r="F3" s="516"/>
      <c r="G3" s="498"/>
      <c r="H3" s="518"/>
      <c r="I3" s="458"/>
    </row>
    <row r="4" spans="1:9" x14ac:dyDescent="0.25">
      <c r="A4" s="6"/>
      <c r="B4" s="310" t="s">
        <v>4</v>
      </c>
      <c r="C4" s="8"/>
      <c r="D4" s="165">
        <f>'Сб День 6 Нед 1'!L5+'Пт День 5 Нед 1'!M5+'Чт День 4 Нед 1'!I5+'Ср День 3 Нед 1'!L5+'Вт День 2 Нед 1'!L5+'Пн День 1 Нед 1'!M5</f>
        <v>6</v>
      </c>
      <c r="E4" s="165">
        <f>'Сб День 6 Нед 1'!W5+'Пт День 5 Нед 1'!X5+'Чт День 4 Нед 1'!R5+'Ср День 3 Нед 1'!V5+'Вт День 2 Нед 1'!V5+'Пн День 1 Нед 1'!W5</f>
        <v>5</v>
      </c>
      <c r="F4" s="165">
        <f>'Сб День 6 Нед 1'!AA5+'Пт День 5 Нед 1'!AA5+'Чт День 4 Нед 1'!U5+'Ср День 3 Нед 1'!Y5+'Вт День 2 Нед 1'!Y5+'Пн День 1 Нед 1'!Z5</f>
        <v>6</v>
      </c>
      <c r="G4" s="165">
        <f>'Сб День 6 Нед 1'!AE5+'Пт День 5 Нед 1'!AE5+'Чт День 4 Нед 1'!Y5+'Ср День 3 Нед 1'!AC5+'Вт День 2 Нед 1'!AC5+'Пн День 1 Нед 1'!AD5</f>
        <v>0</v>
      </c>
      <c r="H4" s="165">
        <f>'Сб День 6 Нед 1'!AI5+'Пт День 5 Нед 1'!AI5+'Чт День 4 Нед 1'!AC5+'Ср День 3 Нед 1'!AG5+'Вт День 2 Нед 1'!AG5+'Пн День 1 Нед 1'!AH5</f>
        <v>6</v>
      </c>
      <c r="I4" s="165">
        <f>D4+E4+F4+G4+H4</f>
        <v>23</v>
      </c>
    </row>
    <row r="5" spans="1:9" x14ac:dyDescent="0.25">
      <c r="A5" s="10"/>
      <c r="B5" s="311" t="s">
        <v>5</v>
      </c>
      <c r="C5" s="11"/>
      <c r="D5" s="162"/>
      <c r="E5" s="162"/>
      <c r="F5" s="162"/>
      <c r="G5" s="162"/>
      <c r="H5" s="163"/>
      <c r="I5" s="174"/>
    </row>
    <row r="6" spans="1:9" x14ac:dyDescent="0.25">
      <c r="A6" s="6"/>
      <c r="B6" s="284" t="s">
        <v>197</v>
      </c>
      <c r="C6" s="52"/>
      <c r="D6" s="164"/>
      <c r="E6" s="164"/>
      <c r="F6" s="164"/>
      <c r="G6" s="164"/>
      <c r="H6" s="46"/>
      <c r="I6" s="174"/>
    </row>
    <row r="7" spans="1:9" x14ac:dyDescent="0.25">
      <c r="A7" s="15">
        <v>1</v>
      </c>
      <c r="B7" s="252" t="s">
        <v>11</v>
      </c>
      <c r="C7" s="17" t="s">
        <v>12</v>
      </c>
      <c r="D7" s="188">
        <f>'Сб День 6 Нед 1'!L7+'Пт День 5 Нед 1'!M7+'Чт День 4 Нед 1'!I7+'Ср День 3 Нед 1'!L7+'Вт День 2 Нед 1'!L7+'Пн День 1 Нед 1'!M7</f>
        <v>0</v>
      </c>
      <c r="E7" s="188">
        <f>'Сб День 6 Нед 1'!W7+'Пт День 5 Нед 1'!X7+'Чт День 4 Нед 1'!R7+'Ср День 3 Нед 1'!V7+'Вт День 2 Нед 1'!V7+'Пн День 1 Нед 1'!W7</f>
        <v>0</v>
      </c>
      <c r="F7" s="188">
        <f>'Сб День 6 Нед 1'!AA7+'Пт День 5 Нед 1'!AA7+'Чт День 4 Нед 1'!U7+'Ср День 3 Нед 1'!Y7+'Вт День 2 Нед 1'!Y7+'Пн День 1 Нед 1'!Z7</f>
        <v>0</v>
      </c>
      <c r="G7" s="188">
        <f>'Сб День 6 Нед 1'!AE7+'Пт День 5 Нед 1'!AE7+'Чт День 4 Нед 1'!Y7+'Ср День 3 Нед 1'!AC7+'Вт День 2 Нед 1'!AC7+'Пн День 1 Нед 1'!AD7</f>
        <v>0</v>
      </c>
      <c r="H7" s="38">
        <f>'Сб День 6 Нед 1'!AI7+'Пт День 5 Нед 1'!AI7+'Чт День 4 Нед 1'!AC7+'Ср День 3 Нед 1'!AG7+'Вт День 2 Нед 1'!AG7+'Пн День 1 Нед 1'!AH7</f>
        <v>0</v>
      </c>
      <c r="I7" s="175">
        <f>D7+E7+F7+G7+H7</f>
        <v>0</v>
      </c>
    </row>
    <row r="8" spans="1:9" x14ac:dyDescent="0.25">
      <c r="A8" s="15">
        <v>2</v>
      </c>
      <c r="B8" s="253" t="s">
        <v>13</v>
      </c>
      <c r="C8" s="20" t="s">
        <v>12</v>
      </c>
      <c r="D8" s="188">
        <f>'Сб День 6 Нед 1'!L8+'Пт День 5 Нед 1'!M8+'Чт День 4 Нед 1'!I8+'Ср День 3 Нед 1'!L8+'Вт День 2 Нед 1'!L8+'Пн День 1 Нед 1'!M8</f>
        <v>8.2000000000000003E-2</v>
      </c>
      <c r="E8" s="188">
        <f>'Сб День 6 Нед 1'!W8+'Пт День 5 Нед 1'!X8+'Чт День 4 Нед 1'!R8+'Ср День 3 Нед 1'!V8+'Вт День 2 Нед 1'!V8+'Пн День 1 Нед 1'!W8</f>
        <v>0.128</v>
      </c>
      <c r="F8" s="188">
        <f>'Сб День 6 Нед 1'!AA8+'Пт День 5 Нед 1'!AA8+'Чт День 4 Нед 1'!U8+'Ср День 3 Нед 1'!Y8+'Вт День 2 Нед 1'!Y8+'Пн День 1 Нед 1'!Z8</f>
        <v>0</v>
      </c>
      <c r="G8" s="188">
        <f>'Сб День 6 Нед 1'!AE8+'Пт День 5 Нед 1'!AE8+'Чт День 4 Нед 1'!Y8+'Ср День 3 Нед 1'!AC8+'Вт День 2 Нед 1'!AC8+'Пн День 1 Нед 1'!AD8</f>
        <v>0</v>
      </c>
      <c r="H8" s="38">
        <f>'Сб День 6 Нед 1'!AI8+'Пт День 5 Нед 1'!AI8+'Чт День 4 Нед 1'!AC8+'Ср День 3 Нед 1'!AG8+'Вт День 2 Нед 1'!AG8+'Пн День 1 Нед 1'!AH8</f>
        <v>0</v>
      </c>
      <c r="I8" s="175">
        <f t="shared" ref="I8:I71" si="0">D8+E8+F8+G8+H8</f>
        <v>0.21000000000000002</v>
      </c>
    </row>
    <row r="9" spans="1:9" x14ac:dyDescent="0.25">
      <c r="A9" s="15">
        <v>3</v>
      </c>
      <c r="B9" s="254" t="s">
        <v>146</v>
      </c>
      <c r="C9" s="17" t="s">
        <v>12</v>
      </c>
      <c r="D9" s="188">
        <f>'Сб День 6 Нед 1'!L9+'Пт День 5 Нед 1'!M9+'Чт День 4 Нед 1'!I9+'Ср День 3 Нед 1'!L9+'Вт День 2 Нед 1'!L9+'Пн День 1 Нед 1'!M9</f>
        <v>0.21000000000000002</v>
      </c>
      <c r="E9" s="188">
        <f>'Сб День 6 Нед 1'!W9+'Пт День 5 Нед 1'!X9+'Чт День 4 Нед 1'!R9+'Ср День 3 Нед 1'!V9+'Вт День 2 Нед 1'!V9+'Пн День 1 Нед 1'!W9</f>
        <v>0.17500000000000002</v>
      </c>
      <c r="F9" s="188">
        <f>'Сб День 6 Нед 1'!AA9+'Пт День 5 Нед 1'!AA9+'Чт День 4 Нед 1'!U9+'Ср День 3 Нед 1'!Y9+'Вт День 2 Нед 1'!Y9+'Пн День 1 Нед 1'!Z9</f>
        <v>0</v>
      </c>
      <c r="G9" s="188">
        <f>'Сб День 6 Нед 1'!AE9+'Пт День 5 Нед 1'!AE9+'Чт День 4 Нед 1'!Y9+'Ср День 3 Нед 1'!AC9+'Вт День 2 Нед 1'!AC9+'Пн День 1 Нед 1'!AD9</f>
        <v>0</v>
      </c>
      <c r="H9" s="38">
        <f>'Сб День 6 Нед 1'!AI9+'Пт День 5 Нед 1'!AI9+'Чт День 4 Нед 1'!AC9+'Ср День 3 Нед 1'!AG9+'Вт День 2 Нед 1'!AG9+'Пн День 1 Нед 1'!AH9</f>
        <v>0.18</v>
      </c>
      <c r="I9" s="175">
        <f t="shared" si="0"/>
        <v>0.56499999999999995</v>
      </c>
    </row>
    <row r="10" spans="1:9" x14ac:dyDescent="0.25">
      <c r="A10" s="15">
        <v>4</v>
      </c>
      <c r="B10" s="255" t="s">
        <v>222</v>
      </c>
      <c r="C10" s="23" t="s">
        <v>82</v>
      </c>
      <c r="D10" s="188">
        <f>'Сб День 6 Нед 1'!L10+'Пт День 5 Нед 1'!M10+'Чт День 4 Нед 1'!I10+'Ср День 3 Нед 1'!L10+'Вт День 2 Нед 1'!L10+'Пн День 1 Нед 1'!M10</f>
        <v>0</v>
      </c>
      <c r="E10" s="188">
        <f>'Сб День 6 Нед 1'!W10+'Пт День 5 Нед 1'!X10+'Чт День 4 Нед 1'!R10+'Ср День 3 Нед 1'!V10+'Вт День 2 Нед 1'!V10+'Пн День 1 Нед 1'!W10</f>
        <v>0</v>
      </c>
      <c r="F10" s="188">
        <f>'Сб День 6 Нед 1'!AA10+'Пт День 5 Нед 1'!AA10+'Чт День 4 Нед 1'!U10+'Ср День 3 Нед 1'!Y10+'Вт День 2 Нед 1'!Y10+'Пн День 1 Нед 1'!Z10</f>
        <v>1</v>
      </c>
      <c r="G10" s="188">
        <f>'Сб День 6 Нед 1'!AE10+'Пт День 5 Нед 1'!AE10+'Чт День 4 Нед 1'!Y10+'Ср День 3 Нед 1'!AC10+'Вт День 2 Нед 1'!AC10+'Пн День 1 Нед 1'!AD10</f>
        <v>0</v>
      </c>
      <c r="H10" s="38">
        <f>'Сб День 6 Нед 1'!AI10+'Пт День 5 Нед 1'!AI10+'Чт День 4 Нед 1'!AC10+'Ср День 3 Нед 1'!AG10+'Вт День 2 Нед 1'!AG10+'Пн День 1 Нед 1'!AH10</f>
        <v>0</v>
      </c>
      <c r="I10" s="175">
        <f t="shared" si="0"/>
        <v>1</v>
      </c>
    </row>
    <row r="11" spans="1:9" x14ac:dyDescent="0.25">
      <c r="A11" s="6"/>
      <c r="B11" s="284" t="s">
        <v>186</v>
      </c>
      <c r="C11" s="7"/>
      <c r="D11" s="188"/>
      <c r="E11" s="188"/>
      <c r="F11" s="188"/>
      <c r="G11" s="188"/>
      <c r="H11" s="38"/>
      <c r="I11" s="175"/>
    </row>
    <row r="12" spans="1:9" x14ac:dyDescent="0.25">
      <c r="A12" s="15">
        <v>5</v>
      </c>
      <c r="B12" s="252" t="s">
        <v>44</v>
      </c>
      <c r="C12" s="17" t="s">
        <v>12</v>
      </c>
      <c r="D12" s="188">
        <f>'Сб День 6 Нед 1'!L12+'Пт День 5 Нед 1'!M12+'Чт День 4 Нед 1'!I12+'Ср День 3 Нед 1'!L12+'Вт День 2 Нед 1'!L12+'Пн День 1 Нед 1'!M12</f>
        <v>0.18870000000000001</v>
      </c>
      <c r="E12" s="188">
        <f>'Сб День 6 Нед 1'!W12+'Пт День 5 Нед 1'!X12+'Чт День 4 Нед 1'!R12+'Ср День 3 Нед 1'!V12+'Вт День 2 Нед 1'!V12+'Пн День 1 Нед 1'!W12</f>
        <v>0.1037</v>
      </c>
      <c r="F12" s="188">
        <f>'Сб День 6 Нед 1'!AA12+'Пт День 5 Нед 1'!AA12+'Чт День 4 Нед 1'!U12+'Ср День 3 Нед 1'!Y12+'Вт День 2 Нед 1'!Y12+'Пн День 1 Нед 1'!Z12</f>
        <v>0</v>
      </c>
      <c r="G12" s="188">
        <f>'Сб День 6 Нед 1'!AE12+'Пт День 5 Нед 1'!AE12+'Чт День 4 Нед 1'!Y12+'Ср День 3 Нед 1'!AC12+'Вт День 2 Нед 1'!AC12+'Пн День 1 Нед 1'!AD12</f>
        <v>0</v>
      </c>
      <c r="H12" s="38">
        <f>'Сб День 6 Нед 1'!AI12+'Пт День 5 Нед 1'!AI12+'Чт День 4 Нед 1'!AC12+'Ср День 3 Нед 1'!AG12+'Вт День 2 Нед 1'!AG12+'Пн День 1 Нед 1'!AH12</f>
        <v>0</v>
      </c>
      <c r="I12" s="175">
        <f t="shared" si="0"/>
        <v>0.29239999999999999</v>
      </c>
    </row>
    <row r="13" spans="1:9" ht="15" customHeight="1" x14ac:dyDescent="0.25">
      <c r="A13" s="15">
        <v>6</v>
      </c>
      <c r="B13" s="252" t="s">
        <v>49</v>
      </c>
      <c r="C13" s="17" t="s">
        <v>12</v>
      </c>
      <c r="D13" s="188">
        <f>'Сб День 6 Нед 1'!L13+'Пт День 5 Нед 1'!M13+'Чт День 4 Нед 1'!I13+'Ср День 3 Нед 1'!L13+'Вт День 2 Нед 1'!L13+'Пн День 1 Нед 1'!M13</f>
        <v>0</v>
      </c>
      <c r="E13" s="188">
        <f>'Сб День 6 Нед 1'!W13+'Пт День 5 Нед 1'!X13+'Чт День 4 Нед 1'!R13+'Ср День 3 Нед 1'!V13+'Вт День 2 Нед 1'!V13+'Пн День 1 Нед 1'!W13</f>
        <v>0</v>
      </c>
      <c r="F13" s="188">
        <f>'Сб День 6 Нед 1'!AA13+'Пт День 5 Нед 1'!AA13+'Чт День 4 Нед 1'!U13+'Ср День 3 Нед 1'!Y13+'Вт День 2 Нед 1'!Y13+'Пн День 1 Нед 1'!Z13</f>
        <v>0</v>
      </c>
      <c r="G13" s="188">
        <f>'Сб День 6 Нед 1'!AE13+'Пт День 5 Нед 1'!AE13+'Чт День 4 Нед 1'!Y13+'Ср День 3 Нед 1'!AC13+'Вт День 2 Нед 1'!AC13+'Пн День 1 Нед 1'!AD13</f>
        <v>0</v>
      </c>
      <c r="H13" s="38">
        <f>'Сб День 6 Нед 1'!AI13+'Пт День 5 Нед 1'!AI13+'Чт День 4 Нед 1'!AC13+'Ср День 3 Нед 1'!AG13+'Вт День 2 Нед 1'!AG13+'Пн День 1 Нед 1'!AH13</f>
        <v>0</v>
      </c>
      <c r="I13" s="175">
        <f t="shared" si="0"/>
        <v>0</v>
      </c>
    </row>
    <row r="14" spans="1:9" x14ac:dyDescent="0.25">
      <c r="A14" s="15">
        <v>7</v>
      </c>
      <c r="B14" s="252" t="s">
        <v>50</v>
      </c>
      <c r="C14" s="17" t="s">
        <v>12</v>
      </c>
      <c r="D14" s="188">
        <f>'Сб День 6 Нед 1'!L14+'Пт День 5 Нед 1'!M14+'Чт День 4 Нед 1'!I14+'Ср День 3 Нед 1'!L14+'Вт День 2 Нед 1'!L14+'Пн День 1 Нед 1'!M14</f>
        <v>0.01</v>
      </c>
      <c r="E14" s="188">
        <f>'Сб День 6 Нед 1'!W14+'Пт День 5 Нед 1'!X14+'Чт День 4 Нед 1'!R14+'Ср День 3 Нед 1'!V14+'Вт День 2 Нед 1'!V14+'Пн День 1 Нед 1'!W14</f>
        <v>0.01</v>
      </c>
      <c r="F14" s="188">
        <f>'Сб День 6 Нед 1'!AA14+'Пт День 5 Нед 1'!AA14+'Чт День 4 Нед 1'!U14+'Ср День 3 Нед 1'!Y14+'Вт День 2 Нед 1'!Y14+'Пн День 1 Нед 1'!Z14</f>
        <v>0</v>
      </c>
      <c r="G14" s="188">
        <f>'Сб День 6 Нед 1'!AE14+'Пт День 5 Нед 1'!AE14+'Чт День 4 Нед 1'!Y14+'Ср День 3 Нед 1'!AC14+'Вт День 2 Нед 1'!AC14+'Пн День 1 Нед 1'!AD14</f>
        <v>0</v>
      </c>
      <c r="H14" s="38">
        <f>'Сб День 6 Нед 1'!AI14+'Пт День 5 Нед 1'!AI14+'Чт День 4 Нед 1'!AC14+'Ср День 3 Нед 1'!AG14+'Вт День 2 Нед 1'!AG14+'Пн День 1 Нед 1'!AH14</f>
        <v>0.03</v>
      </c>
      <c r="I14" s="175">
        <f t="shared" si="0"/>
        <v>0.05</v>
      </c>
    </row>
    <row r="15" spans="1:9" ht="15" customHeight="1" x14ac:dyDescent="0.25">
      <c r="A15" s="15">
        <v>8</v>
      </c>
      <c r="B15" s="252" t="s">
        <v>48</v>
      </c>
      <c r="C15" s="17" t="s">
        <v>12</v>
      </c>
      <c r="D15" s="188">
        <f>'Сб День 6 Нед 1'!L15+'Пт День 5 Нед 1'!M15+'Чт День 4 Нед 1'!I15+'Ср День 3 Нед 1'!L15+'Вт День 2 Нед 1'!L15+'Пн День 1 Нед 1'!M15</f>
        <v>0</v>
      </c>
      <c r="E15" s="188">
        <f>'Сб День 6 Нед 1'!W15+'Пт День 5 Нед 1'!X15+'Чт День 4 Нед 1'!R15+'Ср День 3 Нед 1'!V15+'Вт День 2 Нед 1'!V15+'Пн День 1 Нед 1'!W15</f>
        <v>0</v>
      </c>
      <c r="F15" s="188">
        <f>'Сб День 6 Нед 1'!AA15+'Пт День 5 Нед 1'!AA15+'Чт День 4 Нед 1'!U15+'Ср День 3 Нед 1'!Y15+'Вт День 2 Нед 1'!Y15+'Пн День 1 Нед 1'!Z15</f>
        <v>0</v>
      </c>
      <c r="G15" s="188">
        <f>'Сб День 6 Нед 1'!AE15+'Пт День 5 Нед 1'!AE15+'Чт День 4 Нед 1'!Y15+'Ср День 3 Нед 1'!AC15+'Вт День 2 Нед 1'!AC15+'Пн День 1 Нед 1'!AD15</f>
        <v>0</v>
      </c>
      <c r="H15" s="38">
        <f>'Сб День 6 Нед 1'!AI15+'Пт День 5 Нед 1'!AI15+'Чт День 4 Нед 1'!AC15+'Ср День 3 Нед 1'!AG15+'Вт День 2 Нед 1'!AG15+'Пн День 1 Нед 1'!AH15</f>
        <v>0</v>
      </c>
      <c r="I15" s="175">
        <f t="shared" si="0"/>
        <v>0</v>
      </c>
    </row>
    <row r="16" spans="1:9" ht="15" customHeight="1" x14ac:dyDescent="0.25">
      <c r="A16" s="15">
        <v>9</v>
      </c>
      <c r="B16" s="252" t="s">
        <v>46</v>
      </c>
      <c r="C16" s="17" t="s">
        <v>12</v>
      </c>
      <c r="D16" s="188">
        <f>'Сб День 6 Нед 1'!L16+'Пт День 5 Нед 1'!M16+'Чт День 4 Нед 1'!I16+'Ср День 3 Нед 1'!L16+'Вт День 2 Нед 1'!L16+'Пн День 1 Нед 1'!M16</f>
        <v>0</v>
      </c>
      <c r="E16" s="188">
        <f>'Сб День 6 Нед 1'!W16+'Пт День 5 Нед 1'!X16+'Чт День 4 Нед 1'!R16+'Ср День 3 Нед 1'!V16+'Вт День 2 Нед 1'!V16+'Пн День 1 Нед 1'!W16</f>
        <v>0</v>
      </c>
      <c r="F16" s="188">
        <f>'Сб День 6 Нед 1'!AA16+'Пт День 5 Нед 1'!AA16+'Чт День 4 Нед 1'!U16+'Ср День 3 Нед 1'!Y16+'Вт День 2 Нед 1'!Y16+'Пн День 1 Нед 1'!Z16</f>
        <v>0</v>
      </c>
      <c r="G16" s="188">
        <f>'Сб День 6 Нед 1'!AE16+'Пт День 5 Нед 1'!AE16+'Чт День 4 Нед 1'!Y16+'Ср День 3 Нед 1'!AC16+'Вт День 2 Нед 1'!AC16+'Пн День 1 Нед 1'!AD16</f>
        <v>0</v>
      </c>
      <c r="H16" s="38">
        <f>'Сб День 6 Нед 1'!AI16+'Пт День 5 Нед 1'!AI16+'Чт День 4 Нед 1'!AC16+'Ср День 3 Нед 1'!AG16+'Вт День 2 Нед 1'!AG16+'Пн День 1 Нед 1'!AH16</f>
        <v>0</v>
      </c>
      <c r="I16" s="175">
        <f t="shared" si="0"/>
        <v>0</v>
      </c>
    </row>
    <row r="17" spans="1:9" ht="15" customHeight="1" x14ac:dyDescent="0.25">
      <c r="A17" s="15">
        <v>10</v>
      </c>
      <c r="B17" s="252" t="s">
        <v>101</v>
      </c>
      <c r="C17" s="17" t="s">
        <v>12</v>
      </c>
      <c r="D17" s="188">
        <f>'Сб День 6 Нед 1'!L17+'Пт День 5 Нед 1'!M17+'Чт День 4 Нед 1'!I17+'Ср День 3 Нед 1'!L17+'Вт День 2 Нед 1'!L17+'Пн День 1 Нед 1'!M17</f>
        <v>0</v>
      </c>
      <c r="E17" s="188">
        <f>'Сб День 6 Нед 1'!W17+'Пт День 5 Нед 1'!X17+'Чт День 4 Нед 1'!R17+'Ср День 3 Нед 1'!V17+'Вт День 2 Нед 1'!V17+'Пн День 1 Нед 1'!W17</f>
        <v>0</v>
      </c>
      <c r="F17" s="188">
        <f>'Сб День 6 Нед 1'!AA17+'Пт День 5 Нед 1'!AA17+'Чт День 4 Нед 1'!U17+'Ср День 3 Нед 1'!Y17+'Вт День 2 Нед 1'!Y17+'Пн День 1 Нед 1'!Z17</f>
        <v>0</v>
      </c>
      <c r="G17" s="188">
        <f>'Сб День 6 Нед 1'!AE17+'Пт День 5 Нед 1'!AE17+'Чт День 4 Нед 1'!Y17+'Ср День 3 Нед 1'!AC17+'Вт День 2 Нед 1'!AC17+'Пн День 1 Нед 1'!AD17</f>
        <v>0</v>
      </c>
      <c r="H17" s="38">
        <f>'Сб День 6 Нед 1'!AI17+'Пт День 5 Нед 1'!AI17+'Чт День 4 Нед 1'!AC17+'Ср День 3 Нед 1'!AG17+'Вт День 2 Нед 1'!AG17+'Пн День 1 Нед 1'!AH17</f>
        <v>0</v>
      </c>
      <c r="I17" s="175">
        <f t="shared" si="0"/>
        <v>0</v>
      </c>
    </row>
    <row r="18" spans="1:9" ht="15" customHeight="1" x14ac:dyDescent="0.25">
      <c r="A18" s="15">
        <v>11</v>
      </c>
      <c r="B18" s="252" t="s">
        <v>47</v>
      </c>
      <c r="C18" s="17" t="s">
        <v>12</v>
      </c>
      <c r="D18" s="188">
        <f>'Сб День 6 Нед 1'!L18+'Пт День 5 Нед 1'!M18+'Чт День 4 Нед 1'!I18+'Ср День 3 Нед 1'!L18+'Вт День 2 Нед 1'!L18+'Пн День 1 Нед 1'!M18</f>
        <v>0</v>
      </c>
      <c r="E18" s="188">
        <f>'Сб День 6 Нед 1'!W18+'Пт День 5 Нед 1'!X18+'Чт День 4 Нед 1'!R18+'Ср День 3 Нед 1'!V18+'Вт День 2 Нед 1'!V18+'Пн День 1 Нед 1'!W18</f>
        <v>0</v>
      </c>
      <c r="F18" s="188">
        <f>'Сб День 6 Нед 1'!AA18+'Пт День 5 Нед 1'!AA18+'Чт День 4 Нед 1'!U18+'Ср День 3 Нед 1'!Y18+'Вт День 2 Нед 1'!Y18+'Пн День 1 Нед 1'!Z18</f>
        <v>0</v>
      </c>
      <c r="G18" s="188">
        <f>'Сб День 6 Нед 1'!AE18+'Пт День 5 Нед 1'!AE18+'Чт День 4 Нед 1'!Y18+'Ср День 3 Нед 1'!AC18+'Вт День 2 Нед 1'!AC18+'Пн День 1 Нед 1'!AD18</f>
        <v>0</v>
      </c>
      <c r="H18" s="38">
        <f>'Сб День 6 Нед 1'!AI18+'Пт День 5 Нед 1'!AI18+'Чт День 4 Нед 1'!AC18+'Ср День 3 Нед 1'!AG18+'Вт День 2 Нед 1'!AG18+'Пн День 1 Нед 1'!AH18</f>
        <v>0</v>
      </c>
      <c r="I18" s="175">
        <f t="shared" si="0"/>
        <v>0</v>
      </c>
    </row>
    <row r="19" spans="1:9" ht="15" customHeight="1" x14ac:dyDescent="0.25">
      <c r="A19" s="15">
        <v>12</v>
      </c>
      <c r="B19" s="256" t="s">
        <v>167</v>
      </c>
      <c r="C19" s="17" t="s">
        <v>12</v>
      </c>
      <c r="D19" s="188">
        <f>'Сб День 6 Нед 1'!L19+'Пт День 5 Нед 1'!M19+'Чт День 4 Нед 1'!I19+'Ср День 3 Нед 1'!L19+'Вт День 2 Нед 1'!L19+'Пн День 1 Нед 1'!M19</f>
        <v>0</v>
      </c>
      <c r="E19" s="188">
        <f>'Сб День 6 Нед 1'!W19+'Пт День 5 Нед 1'!X19+'Чт День 4 Нед 1'!R19+'Ср День 3 Нед 1'!V19+'Вт День 2 Нед 1'!V19+'Пн День 1 Нед 1'!W19</f>
        <v>0</v>
      </c>
      <c r="F19" s="188">
        <f>'Сб День 6 Нед 1'!AA19+'Пт День 5 Нед 1'!AA19+'Чт День 4 Нед 1'!U19+'Ср День 3 Нед 1'!Y19+'Вт День 2 Нед 1'!Y19+'Пн День 1 Нед 1'!Z19</f>
        <v>0</v>
      </c>
      <c r="G19" s="188">
        <f>'Сб День 6 Нед 1'!AE19+'Пт День 5 Нед 1'!AE19+'Чт День 4 Нед 1'!Y19+'Ср День 3 Нед 1'!AC19+'Вт День 2 Нед 1'!AC19+'Пн День 1 Нед 1'!AD19</f>
        <v>0</v>
      </c>
      <c r="H19" s="38">
        <f>'Сб День 6 Нед 1'!AI19+'Пт День 5 Нед 1'!AI19+'Чт День 4 Нед 1'!AC19+'Ср День 3 Нед 1'!AG19+'Вт День 2 Нед 1'!AG19+'Пн День 1 Нед 1'!AH19</f>
        <v>0</v>
      </c>
      <c r="I19" s="175">
        <f t="shared" si="0"/>
        <v>0</v>
      </c>
    </row>
    <row r="20" spans="1:9" x14ac:dyDescent="0.25">
      <c r="A20" s="6"/>
      <c r="B20" s="284" t="s">
        <v>40</v>
      </c>
      <c r="C20" s="52"/>
      <c r="D20" s="188"/>
      <c r="E20" s="188"/>
      <c r="F20" s="188"/>
      <c r="G20" s="188"/>
      <c r="H20" s="38"/>
      <c r="I20" s="175"/>
    </row>
    <row r="21" spans="1:9" x14ac:dyDescent="0.25">
      <c r="A21" s="15">
        <v>13</v>
      </c>
      <c r="B21" s="252" t="s">
        <v>41</v>
      </c>
      <c r="C21" s="17" t="s">
        <v>12</v>
      </c>
      <c r="D21" s="188">
        <f>'Сб День 6 Нед 1'!L21+'Пт День 5 Нед 1'!M21+'Чт День 4 Нед 1'!I21+'Ср День 3 Нед 1'!L21+'Вт День 2 Нед 1'!L21+'Пн День 1 Нед 1'!M21</f>
        <v>4.7850000000000004E-2</v>
      </c>
      <c r="E21" s="188">
        <f>'Сб День 6 Нед 1'!W21+'Пт День 5 Нед 1'!X21+'Чт День 4 Нед 1'!R21+'Ср День 3 Нед 1'!V21+'Вт День 2 Нед 1'!V21+'Пн День 1 Нед 1'!W21</f>
        <v>2.6000000000000002E-2</v>
      </c>
      <c r="F21" s="188">
        <f>'Сб День 6 Нед 1'!AA21+'Пт День 5 Нед 1'!AA21+'Чт День 4 Нед 1'!U21+'Ср День 3 Нед 1'!Y21+'Вт День 2 Нед 1'!Y21+'Пн День 1 Нед 1'!Z21</f>
        <v>0</v>
      </c>
      <c r="G21" s="188">
        <f>'Сб День 6 Нед 1'!AE21+'Пт День 5 Нед 1'!AE21+'Чт День 4 Нед 1'!Y21+'Ср День 3 Нед 1'!AC21+'Вт День 2 Нед 1'!AC21+'Пн День 1 Нед 1'!AD21</f>
        <v>0</v>
      </c>
      <c r="H21" s="38">
        <f>'Сб День 6 Нед 1'!AI21+'Пт День 5 Нед 1'!AI21+'Чт День 4 Нед 1'!AC21+'Ср День 3 Нед 1'!AG21+'Вт День 2 Нед 1'!AG21+'Пн День 1 Нед 1'!AH21</f>
        <v>0.02</v>
      </c>
      <c r="I21" s="175">
        <f t="shared" si="0"/>
        <v>9.3850000000000003E-2</v>
      </c>
    </row>
    <row r="22" spans="1:9" x14ac:dyDescent="0.25">
      <c r="A22" s="15">
        <v>14</v>
      </c>
      <c r="B22" s="252" t="s">
        <v>42</v>
      </c>
      <c r="C22" s="17" t="s">
        <v>12</v>
      </c>
      <c r="D22" s="188">
        <f>'Сб День 6 Нед 1'!L22+'Пт День 5 Нед 1'!M22+'Чт День 4 Нед 1'!I22+'Ср День 3 Нед 1'!L22+'Вт День 2 Нед 1'!L22+'Пн День 1 Нед 1'!M22</f>
        <v>2.3E-2</v>
      </c>
      <c r="E22" s="188">
        <f>'Сб День 6 Нед 1'!W22+'Пт День 5 Нед 1'!X22+'Чт День 4 Нед 1'!R22+'Ср День 3 Нед 1'!V22+'Вт День 2 Нед 1'!V22+'Пн День 1 Нед 1'!W22</f>
        <v>0.02</v>
      </c>
      <c r="F22" s="188">
        <f>'Сб День 6 Нед 1'!AA22+'Пт День 5 Нед 1'!AA22+'Чт День 4 Нед 1'!U22+'Ср День 3 Нед 1'!Y22+'Вт День 2 Нед 1'!Y22+'Пн День 1 Нед 1'!Z22</f>
        <v>0</v>
      </c>
      <c r="G22" s="188">
        <f>'Сб День 6 Нед 1'!AE22+'Пт День 5 Нед 1'!AE22+'Чт День 4 Нед 1'!Y22+'Ср День 3 Нед 1'!AC22+'Вт День 2 Нед 1'!AC22+'Пн День 1 Нед 1'!AD22</f>
        <v>0</v>
      </c>
      <c r="H22" s="38">
        <f>'Сб День 6 Нед 1'!AI22+'Пт День 5 Нед 1'!AI22+'Чт День 4 Нед 1'!AC22+'Ср День 3 Нед 1'!AG22+'Вт День 2 Нед 1'!AG22+'Пн День 1 Нед 1'!AH22</f>
        <v>2.3E-3</v>
      </c>
      <c r="I22" s="175">
        <f t="shared" si="0"/>
        <v>4.5299999999999993E-2</v>
      </c>
    </row>
    <row r="23" spans="1:9" ht="15" customHeight="1" x14ac:dyDescent="0.25">
      <c r="A23" s="15">
        <v>15</v>
      </c>
      <c r="B23" s="252" t="s">
        <v>43</v>
      </c>
      <c r="C23" s="17" t="s">
        <v>12</v>
      </c>
      <c r="D23" s="188">
        <f>'Сб День 6 Нед 1'!L23+'Пт День 5 Нед 1'!M23+'Чт День 4 Нед 1'!I23+'Ср День 3 Нед 1'!L23+'Вт День 2 Нед 1'!L23+'Пн День 1 Нед 1'!M23</f>
        <v>2.5500000000000002E-2</v>
      </c>
      <c r="E23" s="188">
        <f>'Сб День 6 Нед 1'!W23+'Пт День 5 Нед 1'!X23+'Чт День 4 Нед 1'!R23+'Ср День 3 Нед 1'!V23+'Вт День 2 Нед 1'!V23+'Пн День 1 Нед 1'!W23</f>
        <v>1.0200000000000001E-2</v>
      </c>
      <c r="F23" s="188">
        <f>'Сб День 6 Нед 1'!AA23+'Пт День 5 Нед 1'!AA23+'Чт День 4 Нед 1'!U23+'Ср День 3 Нед 1'!Y23+'Вт День 2 Нед 1'!Y23+'Пн День 1 Нед 1'!Z23</f>
        <v>0</v>
      </c>
      <c r="G23" s="188">
        <f>'Сб День 6 Нед 1'!AE23+'Пт День 5 Нед 1'!AE23+'Чт День 4 Нед 1'!Y23+'Ср День 3 Нед 1'!AC23+'Вт День 2 Нед 1'!AC23+'Пн День 1 Нед 1'!AD23</f>
        <v>0</v>
      </c>
      <c r="H23" s="38">
        <f>'Сб День 6 Нед 1'!AI23+'Пт День 5 Нед 1'!AI23+'Чт День 4 Нед 1'!AC23+'Ср День 3 Нед 1'!AG23+'Вт День 2 Нед 1'!AG23+'Пн День 1 Нед 1'!AH23</f>
        <v>0</v>
      </c>
      <c r="I23" s="175">
        <f t="shared" si="0"/>
        <v>3.5700000000000003E-2</v>
      </c>
    </row>
    <row r="24" spans="1:9" x14ac:dyDescent="0.25">
      <c r="A24" s="6"/>
      <c r="B24" s="284" t="s">
        <v>15</v>
      </c>
      <c r="C24" s="52"/>
      <c r="D24" s="188"/>
      <c r="E24" s="188"/>
      <c r="F24" s="188"/>
      <c r="G24" s="188"/>
      <c r="H24" s="38"/>
      <c r="I24" s="175"/>
    </row>
    <row r="25" spans="1:9" x14ac:dyDescent="0.25">
      <c r="A25" s="15">
        <v>16</v>
      </c>
      <c r="B25" s="253" t="s">
        <v>16</v>
      </c>
      <c r="C25" s="20" t="s">
        <v>12</v>
      </c>
      <c r="D25" s="188">
        <f>'Сб День 6 Нед 1'!L25+'Пт День 5 Нед 1'!M25+'Чт День 4 Нед 1'!I25+'Ср День 3 Нед 1'!L25+'Вт День 2 Нед 1'!L25+'Пн День 1 Нед 1'!M25</f>
        <v>0</v>
      </c>
      <c r="E25" s="188">
        <f>'Сб День 6 Нед 1'!W25+'Пт День 5 Нед 1'!X25+'Чт День 4 Нед 1'!R25+'Ср День 3 Нед 1'!V25+'Вт День 2 Нед 1'!V25+'Пн День 1 Нед 1'!W25</f>
        <v>0</v>
      </c>
      <c r="F25" s="188">
        <f>'Сб День 6 Нед 1'!AA25+'Пт День 5 Нед 1'!AA25+'Чт День 4 Нед 1'!U25+'Ср День 3 Нед 1'!Y25+'Вт День 2 Нед 1'!Y25+'Пн День 1 Нед 1'!Z25</f>
        <v>0</v>
      </c>
      <c r="G25" s="188">
        <f>'Сб День 6 Нед 1'!AE25+'Пт День 5 Нед 1'!AE25+'Чт День 4 Нед 1'!Y25+'Ср День 3 Нед 1'!AC25+'Вт День 2 Нед 1'!AC25+'Пн День 1 Нед 1'!AD25</f>
        <v>0</v>
      </c>
      <c r="H25" s="38">
        <f>'Сб День 6 Нед 1'!AI25+'Пт День 5 Нед 1'!AI25+'Чт День 4 Нед 1'!AC25+'Ср День 3 Нед 1'!AG25+'Вт День 2 Нед 1'!AG25+'Пн День 1 Нед 1'!AH25</f>
        <v>0.05</v>
      </c>
      <c r="I25" s="175">
        <f t="shared" si="0"/>
        <v>0.05</v>
      </c>
    </row>
    <row r="26" spans="1:9" ht="15" customHeight="1" x14ac:dyDescent="0.25">
      <c r="A26" s="15">
        <v>17</v>
      </c>
      <c r="B26" s="312" t="s">
        <v>228</v>
      </c>
      <c r="C26" s="20" t="s">
        <v>12</v>
      </c>
      <c r="D26" s="188">
        <f>'Сб День 6 Нед 1'!L26+'Пт День 5 Нед 1'!M26+'Чт День 4 Нед 1'!I26+'Ср День 3 Нед 1'!L26+'Вт День 2 Нед 1'!L26+'Пн День 1 Нед 1'!M26</f>
        <v>3.7999999999999999E-2</v>
      </c>
      <c r="E26" s="188">
        <f>'Сб День 6 Нед 1'!W26+'Пт День 5 Нед 1'!X26+'Чт День 4 Нед 1'!R26+'Ср День 3 Нед 1'!V26+'Вт День 2 Нед 1'!V26+'Пн День 1 Нед 1'!W26</f>
        <v>3.7999999999999999E-2</v>
      </c>
      <c r="F26" s="188">
        <f>'Сб День 6 Нед 1'!AA26+'Пт День 5 Нед 1'!AA26+'Чт День 4 Нед 1'!U26+'Ср День 3 Нед 1'!Y26+'Вт День 2 Нед 1'!Y26+'Пн День 1 Нед 1'!Z26</f>
        <v>0</v>
      </c>
      <c r="G26" s="188">
        <f>'Сб День 6 Нед 1'!AE26+'Пт День 5 Нед 1'!AE26+'Чт День 4 Нед 1'!Y26+'Ср День 3 Нед 1'!AC26+'Вт День 2 Нед 1'!AC26+'Пн День 1 Нед 1'!AD26</f>
        <v>0</v>
      </c>
      <c r="H26" s="38">
        <f>'Сб День 6 Нед 1'!AI26+'Пт День 5 Нед 1'!AI26+'Чт День 4 Нед 1'!AC26+'Ср День 3 Нед 1'!AG26+'Вт День 2 Нед 1'!AG26+'Пн День 1 Нед 1'!AH26</f>
        <v>0</v>
      </c>
      <c r="I26" s="175">
        <f t="shared" si="0"/>
        <v>7.5999999999999998E-2</v>
      </c>
    </row>
    <row r="27" spans="1:9" x14ac:dyDescent="0.25">
      <c r="A27" s="15">
        <v>18</v>
      </c>
      <c r="B27" s="252" t="s">
        <v>17</v>
      </c>
      <c r="C27" s="17" t="s">
        <v>12</v>
      </c>
      <c r="D27" s="188">
        <f>'Сб День 6 Нед 1'!L27+'Пт День 5 Нед 1'!M27+'Чт День 4 Нед 1'!I27+'Ср День 3 Нед 1'!L27+'Вт День 2 Нед 1'!L27+'Пн День 1 Нед 1'!M27</f>
        <v>8.1000000000000003E-2</v>
      </c>
      <c r="E27" s="188">
        <f>'Сб День 6 Нед 1'!W27+'Пт День 5 Нед 1'!X27+'Чт День 4 Нед 1'!R27+'Ср День 3 Нед 1'!V27+'Вт День 2 Нед 1'!V27+'Пн День 1 Нед 1'!W27</f>
        <v>8.1000000000000003E-2</v>
      </c>
      <c r="F27" s="188">
        <f>'Сб День 6 Нед 1'!AA27+'Пт День 5 Нед 1'!AA27+'Чт День 4 Нед 1'!U27+'Ср День 3 Нед 1'!Y27+'Вт День 2 Нед 1'!Y27+'Пн День 1 Нед 1'!Z27</f>
        <v>0</v>
      </c>
      <c r="G27" s="188">
        <f>'Сб День 6 Нед 1'!AE27+'Пт День 5 Нед 1'!AE27+'Чт День 4 Нед 1'!Y27+'Ср День 3 Нед 1'!AC27+'Вт День 2 Нед 1'!AC27+'Пн День 1 Нед 1'!AD27</f>
        <v>0</v>
      </c>
      <c r="H27" s="38">
        <f>'Сб День 6 Нед 1'!AI27+'Пт День 5 Нед 1'!AI27+'Чт День 4 Нед 1'!AC27+'Ср День 3 Нед 1'!AG27+'Вт День 2 Нед 1'!AG27+'Пн День 1 Нед 1'!AH27</f>
        <v>5.6000000000000001E-2</v>
      </c>
      <c r="I27" s="175">
        <f t="shared" si="0"/>
        <v>0.218</v>
      </c>
    </row>
    <row r="28" spans="1:9" ht="15" customHeight="1" x14ac:dyDescent="0.25">
      <c r="A28" s="15">
        <v>19</v>
      </c>
      <c r="B28" s="252" t="s">
        <v>93</v>
      </c>
      <c r="C28" s="17" t="s">
        <v>12</v>
      </c>
      <c r="D28" s="188">
        <f>'Сб День 6 Нед 1'!L28+'Пт День 5 Нед 1'!M28+'Чт День 4 Нед 1'!I28+'Ср День 3 Нед 1'!L28+'Вт День 2 Нед 1'!L28+'Пн День 1 Нед 1'!M28</f>
        <v>0</v>
      </c>
      <c r="E28" s="188">
        <f>'Сб День 6 Нед 1'!W28+'Пт День 5 Нед 1'!X28+'Чт День 4 Нед 1'!R28+'Ср День 3 Нед 1'!V28+'Вт День 2 Нед 1'!V28+'Пн День 1 Нед 1'!W28</f>
        <v>0</v>
      </c>
      <c r="F28" s="188">
        <f>'Сб День 6 Нед 1'!AA28+'Пт День 5 Нед 1'!AA28+'Чт День 4 Нед 1'!U28+'Ср День 3 Нед 1'!Y28+'Вт День 2 Нед 1'!Y28+'Пн День 1 Нед 1'!Z28</f>
        <v>0</v>
      </c>
      <c r="G28" s="188">
        <f>'Сб День 6 Нед 1'!AE28+'Пт День 5 Нед 1'!AE28+'Чт День 4 Нед 1'!Y28+'Ср День 3 Нед 1'!AC28+'Вт День 2 Нед 1'!AC28+'Пн День 1 Нед 1'!AD28</f>
        <v>0</v>
      </c>
      <c r="H28" s="38">
        <f>'Сб День 6 Нед 1'!AI28+'Пт День 5 Нед 1'!AI28+'Чт День 4 Нед 1'!AC28+'Ср День 3 Нед 1'!AG28+'Вт День 2 Нед 1'!AG28+'Пн День 1 Нед 1'!AH28</f>
        <v>0</v>
      </c>
      <c r="I28" s="175">
        <f t="shared" si="0"/>
        <v>0</v>
      </c>
    </row>
    <row r="29" spans="1:9" ht="15" customHeight="1" x14ac:dyDescent="0.25">
      <c r="A29" s="15">
        <v>20</v>
      </c>
      <c r="B29" s="252" t="s">
        <v>223</v>
      </c>
      <c r="C29" s="17" t="s">
        <v>12</v>
      </c>
      <c r="D29" s="188">
        <f>'Сб День 6 Нед 1'!L29+'Пт День 5 Нед 1'!M29+'Чт День 4 Нед 1'!I29+'Ср День 3 Нед 1'!L29+'Вт День 2 Нед 1'!L29+'Пн День 1 Нед 1'!M29</f>
        <v>0</v>
      </c>
      <c r="E29" s="188">
        <f>'Сб День 6 Нед 1'!W29+'Пт День 5 Нед 1'!X29+'Чт День 4 Нед 1'!R29+'Ср День 3 Нед 1'!V29+'Вт День 2 Нед 1'!V29+'Пн День 1 Нед 1'!W29</f>
        <v>0</v>
      </c>
      <c r="F29" s="188">
        <f>'Сб День 6 Нед 1'!AA29+'Пт День 5 Нед 1'!AA29+'Чт День 4 Нед 1'!U29+'Ср День 3 Нед 1'!Y29+'Вт День 2 Нед 1'!Y29+'Пн День 1 Нед 1'!Z29</f>
        <v>0</v>
      </c>
      <c r="G29" s="188">
        <f>'Сб День 6 Нед 1'!AE29+'Пт День 5 Нед 1'!AE29+'Чт День 4 Нед 1'!Y29+'Ср День 3 Нед 1'!AC29+'Вт День 2 Нед 1'!AC29+'Пн День 1 Нед 1'!AD29</f>
        <v>0</v>
      </c>
      <c r="H29" s="38">
        <f>'Сб День 6 Нед 1'!AI29+'Пт День 5 Нед 1'!AI29+'Чт День 4 Нед 1'!AC29+'Ср День 3 Нед 1'!AG29+'Вт День 2 Нед 1'!AG29+'Пн День 1 Нед 1'!AH29</f>
        <v>0</v>
      </c>
      <c r="I29" s="175">
        <f t="shared" si="0"/>
        <v>0</v>
      </c>
    </row>
    <row r="30" spans="1:9" ht="15" customHeight="1" x14ac:dyDescent="0.25">
      <c r="A30" s="15">
        <v>21</v>
      </c>
      <c r="B30" s="252" t="s">
        <v>227</v>
      </c>
      <c r="C30" s="17" t="s">
        <v>12</v>
      </c>
      <c r="D30" s="188">
        <f>'Сб День 6 Нед 1'!L30+'Пт День 5 Нед 1'!M30+'Чт День 4 Нед 1'!I30+'Ср День 3 Нед 1'!L30+'Вт День 2 Нед 1'!L30+'Пн День 1 Нед 1'!M30</f>
        <v>0</v>
      </c>
      <c r="E30" s="188">
        <f>'Сб День 6 Нед 1'!W30+'Пт День 5 Нед 1'!X30+'Чт День 4 Нед 1'!R30+'Ср День 3 Нед 1'!V30+'Вт День 2 Нед 1'!V30+'Пн День 1 Нед 1'!W30</f>
        <v>0</v>
      </c>
      <c r="F30" s="188">
        <f>'Сб День 6 Нед 1'!AA30+'Пт День 5 Нед 1'!AA30+'Чт День 4 Нед 1'!U30+'Ср День 3 Нед 1'!Y30+'Вт День 2 Нед 1'!Y30+'Пн День 1 Нед 1'!Z30</f>
        <v>0</v>
      </c>
      <c r="G30" s="188">
        <f>'Сб День 6 Нед 1'!AE30+'Пт День 5 Нед 1'!AE30+'Чт День 4 Нед 1'!Y30+'Ср День 3 Нед 1'!AC30+'Вт День 2 Нед 1'!AC30+'Пн День 1 Нед 1'!AD30</f>
        <v>0</v>
      </c>
      <c r="H30" s="38">
        <f>'Сб День 6 Нед 1'!AI30+'Пт День 5 Нед 1'!AI30+'Чт День 4 Нед 1'!AC30+'Ср День 3 Нед 1'!AG30+'Вт День 2 Нед 1'!AG30+'Пн День 1 Нед 1'!AH30</f>
        <v>0</v>
      </c>
      <c r="I30" s="175">
        <f t="shared" si="0"/>
        <v>0</v>
      </c>
    </row>
    <row r="31" spans="1:9" x14ac:dyDescent="0.25">
      <c r="A31" s="15">
        <v>22</v>
      </c>
      <c r="B31" s="253" t="s">
        <v>18</v>
      </c>
      <c r="C31" s="17" t="s">
        <v>12</v>
      </c>
      <c r="D31" s="188">
        <f>'Сб День 6 Нед 1'!L31+'Пт День 5 Нед 1'!M31+'Чт День 4 Нед 1'!I31+'Ср День 3 Нед 1'!L31+'Вт День 2 Нед 1'!L31+'Пн День 1 Нед 1'!M31</f>
        <v>0.14739999999999998</v>
      </c>
      <c r="E31" s="188">
        <f>'Сб День 6 Нед 1'!W31+'Пт День 5 Нед 1'!X31+'Чт День 4 Нед 1'!R31+'Ср День 3 Нед 1'!V31+'Вт День 2 Нед 1'!V31+'Пн День 1 Нед 1'!W31</f>
        <v>0.14739999999999998</v>
      </c>
      <c r="F31" s="188">
        <f>'Сб День 6 Нед 1'!AA31+'Пт День 5 Нед 1'!AA31+'Чт День 4 Нед 1'!U31+'Ср День 3 Нед 1'!Y31+'Вт День 2 Нед 1'!Y31+'Пн День 1 Нед 1'!Z31</f>
        <v>0</v>
      </c>
      <c r="G31" s="188">
        <f>'Сб День 6 Нед 1'!AE31+'Пт День 5 Нед 1'!AE31+'Чт День 4 Нед 1'!Y31+'Ср День 3 Нед 1'!AC31+'Вт День 2 Нед 1'!AC31+'Пн День 1 Нед 1'!AD31</f>
        <v>0</v>
      </c>
      <c r="H31" s="38">
        <f>'Сб День 6 Нед 1'!AI31+'Пт День 5 Нед 1'!AI31+'Чт День 4 Нед 1'!AC31+'Ср День 3 Нед 1'!AG31+'Вт День 2 Нед 1'!AG31+'Пн День 1 Нед 1'!AH31</f>
        <v>3.2439999999999997E-2</v>
      </c>
      <c r="I31" s="175">
        <f t="shared" si="0"/>
        <v>0.32723999999999998</v>
      </c>
    </row>
    <row r="32" spans="1:9" ht="15" customHeight="1" x14ac:dyDescent="0.25">
      <c r="A32" s="15">
        <v>23</v>
      </c>
      <c r="B32" s="252" t="s">
        <v>184</v>
      </c>
      <c r="C32" s="17" t="s">
        <v>12</v>
      </c>
      <c r="D32" s="188">
        <f>'Сб День 6 Нед 1'!L32+'Пт День 5 Нед 1'!M32+'Чт День 4 Нед 1'!I32+'Ср День 3 Нед 1'!L32+'Вт День 2 Нед 1'!L32+'Пн День 1 Нед 1'!M32</f>
        <v>0</v>
      </c>
      <c r="E32" s="188">
        <f>'Сб День 6 Нед 1'!W32+'Пт День 5 Нед 1'!X32+'Чт День 4 Нед 1'!R32+'Ср День 3 Нед 1'!V32+'Вт День 2 Нед 1'!V32+'Пн День 1 Нед 1'!W32</f>
        <v>0</v>
      </c>
      <c r="F32" s="188">
        <f>'Сб День 6 Нед 1'!AA32+'Пт День 5 Нед 1'!AA32+'Чт День 4 Нед 1'!U32+'Ср День 3 Нед 1'!Y32+'Вт День 2 Нед 1'!Y32+'Пн День 1 Нед 1'!Z32</f>
        <v>0</v>
      </c>
      <c r="G32" s="188">
        <f>'Сб День 6 Нед 1'!AE32+'Пт День 5 Нед 1'!AE32+'Чт День 4 Нед 1'!Y32+'Ср День 3 Нед 1'!AC32+'Вт День 2 Нед 1'!AC32+'Пн День 1 Нед 1'!AD32</f>
        <v>0</v>
      </c>
      <c r="H32" s="38">
        <f>'Сб День 6 Нед 1'!AI32+'Пт День 5 Нед 1'!AI32+'Чт День 4 Нед 1'!AC32+'Ср День 3 Нед 1'!AG32+'Вт День 2 Нед 1'!AG32+'Пн День 1 Нед 1'!AH32</f>
        <v>0</v>
      </c>
      <c r="I32" s="175">
        <f t="shared" si="0"/>
        <v>0</v>
      </c>
    </row>
    <row r="33" spans="1:9" ht="15" customHeight="1" x14ac:dyDescent="0.25">
      <c r="A33" s="15">
        <v>24</v>
      </c>
      <c r="B33" s="317" t="s">
        <v>108</v>
      </c>
      <c r="C33" s="17" t="s">
        <v>12</v>
      </c>
      <c r="D33" s="188">
        <f>'Сб День 6 Нед 1'!L33+'Пт День 5 Нед 1'!M33+'Чт День 4 Нед 1'!I33+'Ср День 3 Нед 1'!L33+'Вт День 2 Нед 1'!L33+'Пн День 1 Нед 1'!M33</f>
        <v>0</v>
      </c>
      <c r="E33" s="188">
        <f>'Сб День 6 Нед 1'!W33+'Пт День 5 Нед 1'!X33+'Чт День 4 Нед 1'!R33+'Ср День 3 Нед 1'!V33+'Вт День 2 Нед 1'!V33+'Пн День 1 Нед 1'!W33</f>
        <v>0</v>
      </c>
      <c r="F33" s="188">
        <f>'Сб День 6 Нед 1'!AA33+'Пт День 5 Нед 1'!AA33+'Чт День 4 Нед 1'!U33+'Ср День 3 Нед 1'!Y33+'Вт День 2 Нед 1'!Y33+'Пн День 1 Нед 1'!Z33</f>
        <v>0</v>
      </c>
      <c r="G33" s="188">
        <f>'Сб День 6 Нед 1'!AE33+'Пт День 5 Нед 1'!AE33+'Чт День 4 Нед 1'!Y33+'Ср День 3 Нед 1'!AC33+'Вт День 2 Нед 1'!AC33+'Пн День 1 Нед 1'!AD33</f>
        <v>0</v>
      </c>
      <c r="H33" s="38">
        <f>'Сб День 6 Нед 1'!AI33+'Пт День 5 Нед 1'!AI33+'Чт День 4 Нед 1'!AC33+'Ср День 3 Нед 1'!AG33+'Вт День 2 Нед 1'!AG33+'Пн День 1 Нед 1'!AH33</f>
        <v>0</v>
      </c>
      <c r="I33" s="175">
        <f t="shared" si="0"/>
        <v>0</v>
      </c>
    </row>
    <row r="34" spans="1:9" ht="15" customHeight="1" x14ac:dyDescent="0.25">
      <c r="A34" s="15">
        <v>25</v>
      </c>
      <c r="B34" s="257" t="s">
        <v>187</v>
      </c>
      <c r="C34" s="17" t="s">
        <v>12</v>
      </c>
      <c r="D34" s="188">
        <f>'Сб День 6 Нед 1'!L34+'Пт День 5 Нед 1'!M34+'Чт День 4 Нед 1'!I34+'Ср День 3 Нед 1'!L34+'Вт День 2 Нед 1'!L34+'Пн День 1 Нед 1'!M34</f>
        <v>0</v>
      </c>
      <c r="E34" s="188">
        <f>'Сб День 6 Нед 1'!W34+'Пт День 5 Нед 1'!X34+'Чт День 4 Нед 1'!R34+'Ср День 3 Нед 1'!V34+'Вт День 2 Нед 1'!V34+'Пн День 1 Нед 1'!W34</f>
        <v>0</v>
      </c>
      <c r="F34" s="188">
        <f>'Сб День 6 Нед 1'!AA34+'Пт День 5 Нед 1'!AA34+'Чт День 4 Нед 1'!U34+'Ср День 3 Нед 1'!Y34+'Вт День 2 Нед 1'!Y34+'Пн День 1 Нед 1'!Z34</f>
        <v>0</v>
      </c>
      <c r="G34" s="188">
        <f>'Сб День 6 Нед 1'!AE34+'Пт День 5 Нед 1'!AE34+'Чт День 4 Нед 1'!Y34+'Ср День 3 Нед 1'!AC34+'Вт День 2 Нед 1'!AC34+'Пн День 1 Нед 1'!AD34</f>
        <v>0</v>
      </c>
      <c r="H34" s="38">
        <f>'Сб День 6 Нед 1'!AI34+'Пт День 5 Нед 1'!AI34+'Чт День 4 Нед 1'!AC34+'Ср День 3 Нед 1'!AG34+'Вт День 2 Нед 1'!AG34+'Пн День 1 Нед 1'!AH34</f>
        <v>0</v>
      </c>
      <c r="I34" s="175">
        <f t="shared" si="0"/>
        <v>0</v>
      </c>
    </row>
    <row r="35" spans="1:9" ht="15" customHeight="1" x14ac:dyDescent="0.25">
      <c r="A35" s="15">
        <v>26</v>
      </c>
      <c r="B35" s="257" t="s">
        <v>117</v>
      </c>
      <c r="C35" s="17" t="s">
        <v>12</v>
      </c>
      <c r="D35" s="188">
        <f>'Сб День 6 Нед 1'!L35+'Пт День 5 Нед 1'!M35+'Чт День 4 Нед 1'!I35+'Ср День 3 Нед 1'!L35+'Вт День 2 Нед 1'!L35+'Пн День 1 Нед 1'!M35</f>
        <v>0</v>
      </c>
      <c r="E35" s="188">
        <f>'Сб День 6 Нед 1'!W35+'Пт День 5 Нед 1'!X35+'Чт День 4 Нед 1'!R35+'Ср День 3 Нед 1'!V35+'Вт День 2 Нед 1'!V35+'Пн День 1 Нед 1'!W35</f>
        <v>0</v>
      </c>
      <c r="F35" s="188">
        <f>'Сб День 6 Нед 1'!AA35+'Пт День 5 Нед 1'!AA35+'Чт День 4 Нед 1'!U35+'Ср День 3 Нед 1'!Y35+'Вт День 2 Нед 1'!Y35+'Пн День 1 Нед 1'!Z35</f>
        <v>0</v>
      </c>
      <c r="G35" s="188">
        <f>'Сб День 6 Нед 1'!AE35+'Пт День 5 Нед 1'!AE35+'Чт День 4 Нед 1'!Y35+'Ср День 3 Нед 1'!AC35+'Вт День 2 Нед 1'!AC35+'Пн День 1 Нед 1'!AD35</f>
        <v>0</v>
      </c>
      <c r="H35" s="38">
        <f>'Сб День 6 Нед 1'!AI35+'Пт День 5 Нед 1'!AI35+'Чт День 4 Нед 1'!AC35+'Ср День 3 Нед 1'!AG35+'Вт День 2 Нед 1'!AG35+'Пн День 1 Нед 1'!AH35</f>
        <v>0</v>
      </c>
      <c r="I35" s="175">
        <f t="shared" si="0"/>
        <v>0</v>
      </c>
    </row>
    <row r="36" spans="1:9" x14ac:dyDescent="0.25">
      <c r="A36" s="6"/>
      <c r="B36" s="284" t="s">
        <v>20</v>
      </c>
      <c r="C36" s="52"/>
      <c r="D36" s="188"/>
      <c r="E36" s="188"/>
      <c r="F36" s="188"/>
      <c r="G36" s="188"/>
      <c r="H36" s="38"/>
      <c r="I36" s="175"/>
    </row>
    <row r="37" spans="1:9" ht="15" customHeight="1" x14ac:dyDescent="0.25">
      <c r="A37" s="15">
        <v>27</v>
      </c>
      <c r="B37" s="253" t="s">
        <v>21</v>
      </c>
      <c r="C37" s="20" t="s">
        <v>12</v>
      </c>
      <c r="D37" s="188">
        <f>'Сб День 6 Нед 1'!L37+'Пт День 5 Нед 1'!M37+'Чт День 4 Нед 1'!I37+'Ср День 3 Нед 1'!L37+'Вт День 2 Нед 1'!L37+'Пн День 1 Нед 1'!M37</f>
        <v>0</v>
      </c>
      <c r="E37" s="188">
        <f>'Сб День 6 Нед 1'!W37+'Пт День 5 Нед 1'!X37+'Чт День 4 Нед 1'!R37+'Ср День 3 Нед 1'!V37+'Вт День 2 Нед 1'!V37+'Пн День 1 Нед 1'!W37</f>
        <v>0</v>
      </c>
      <c r="F37" s="188">
        <f>'Сб День 6 Нед 1'!AA37+'Пт День 5 Нед 1'!AA37+'Чт День 4 Нед 1'!U37+'Ср День 3 Нед 1'!Y37+'Вт День 2 Нед 1'!Y37+'Пн День 1 Нед 1'!Z37</f>
        <v>0</v>
      </c>
      <c r="G37" s="188">
        <f>'Сб День 6 Нед 1'!AE37+'Пт День 5 Нед 1'!AE37+'Чт День 4 Нед 1'!Y37+'Ср День 3 Нед 1'!AC37+'Вт День 2 Нед 1'!AC37+'Пн День 1 Нед 1'!AD37</f>
        <v>0</v>
      </c>
      <c r="H37" s="38">
        <f>'Сб День 6 Нед 1'!AI37+'Пт День 5 Нед 1'!AI37+'Чт День 4 Нед 1'!AC37+'Ср День 3 Нед 1'!AG37+'Вт День 2 Нед 1'!AG37+'Пн День 1 Нед 1'!AH37</f>
        <v>0</v>
      </c>
      <c r="I37" s="175">
        <f t="shared" si="0"/>
        <v>0</v>
      </c>
    </row>
    <row r="38" spans="1:9" x14ac:dyDescent="0.25">
      <c r="A38" s="15">
        <v>28</v>
      </c>
      <c r="B38" s="253" t="s">
        <v>22</v>
      </c>
      <c r="C38" s="20" t="s">
        <v>12</v>
      </c>
      <c r="D38" s="188">
        <f>'Сб День 6 Нед 1'!L38+'Пт День 5 Нед 1'!M38+'Чт День 4 Нед 1'!I38+'Ср День 3 Нед 1'!L38+'Вт День 2 Нед 1'!L38+'Пн День 1 Нед 1'!M38</f>
        <v>9.2480000000000007E-2</v>
      </c>
      <c r="E38" s="188">
        <f>'Сб День 6 Нед 1'!W38+'Пт День 5 Нед 1'!X38+'Чт День 4 Нед 1'!R38+'Ср День 3 Нед 1'!V38+'Вт День 2 Нед 1'!V38+'Пн День 1 Нед 1'!W38</f>
        <v>0</v>
      </c>
      <c r="F38" s="188">
        <f>'Сб День 6 Нед 1'!AA38+'Пт День 5 Нед 1'!AA38+'Чт День 4 Нед 1'!U38+'Ср День 3 Нед 1'!Y38+'Вт День 2 Нед 1'!Y38+'Пн День 1 Нед 1'!Z38</f>
        <v>0</v>
      </c>
      <c r="G38" s="188">
        <f>'Сб День 6 Нед 1'!AE38+'Пт День 5 Нед 1'!AE38+'Чт День 4 Нед 1'!Y38+'Ср День 3 Нед 1'!AC38+'Вт День 2 Нед 1'!AC38+'Пн День 1 Нед 1'!AD38</f>
        <v>0</v>
      </c>
      <c r="H38" s="38">
        <f>'Сб День 6 Нед 1'!AI38+'Пт День 5 Нед 1'!AI38+'Чт День 4 Нед 1'!AC38+'Ср День 3 Нед 1'!AG38+'Вт День 2 Нед 1'!AG38+'Пн День 1 Нед 1'!AH38</f>
        <v>0</v>
      </c>
      <c r="I38" s="175">
        <f t="shared" si="0"/>
        <v>9.2480000000000007E-2</v>
      </c>
    </row>
    <row r="39" spans="1:9" ht="15" customHeight="1" x14ac:dyDescent="0.25">
      <c r="A39" s="15">
        <v>29</v>
      </c>
      <c r="B39" s="313" t="s">
        <v>229</v>
      </c>
      <c r="C39" s="20" t="s">
        <v>12</v>
      </c>
      <c r="D39" s="188">
        <f>'Сб День 6 Нед 1'!L39+'Пт День 5 Нед 1'!M39+'Чт День 4 Нед 1'!I39+'Ср День 3 Нед 1'!L39+'Вт День 2 Нед 1'!L39+'Пн День 1 Нед 1'!M39</f>
        <v>0</v>
      </c>
      <c r="E39" s="188">
        <f>'Сб День 6 Нед 1'!W39+'Пт День 5 Нед 1'!X39+'Чт День 4 Нед 1'!R39+'Ср День 3 Нед 1'!V39+'Вт День 2 Нед 1'!V39+'Пн День 1 Нед 1'!W39</f>
        <v>0</v>
      </c>
      <c r="F39" s="188">
        <f>'Сб День 6 Нед 1'!AA39+'Пт День 5 Нед 1'!AA39+'Чт День 4 Нед 1'!U39+'Ср День 3 Нед 1'!Y39+'Вт День 2 Нед 1'!Y39+'Пн День 1 Нед 1'!Z39</f>
        <v>0</v>
      </c>
      <c r="G39" s="188">
        <f>'Сб День 6 Нед 1'!AE39+'Пт День 5 Нед 1'!AE39+'Чт День 4 Нед 1'!Y39+'Ср День 3 Нед 1'!AC39+'Вт День 2 Нед 1'!AC39+'Пн День 1 Нед 1'!AD39</f>
        <v>0</v>
      </c>
      <c r="H39" s="38">
        <f>'Сб День 6 Нед 1'!AI39+'Пт День 5 Нед 1'!AI39+'Чт День 4 Нед 1'!AC39+'Ср День 3 Нед 1'!AG39+'Вт День 2 Нед 1'!AG39+'Пн День 1 Нед 1'!AH39</f>
        <v>0</v>
      </c>
      <c r="I39" s="175">
        <f t="shared" si="0"/>
        <v>0</v>
      </c>
    </row>
    <row r="40" spans="1:9" x14ac:dyDescent="0.25">
      <c r="A40" s="6"/>
      <c r="B40" s="284" t="s">
        <v>23</v>
      </c>
      <c r="C40" s="52"/>
      <c r="D40" s="188"/>
      <c r="E40" s="188"/>
      <c r="F40" s="188"/>
      <c r="G40" s="188"/>
      <c r="H40" s="38"/>
      <c r="I40" s="175"/>
    </row>
    <row r="41" spans="1:9" ht="15" customHeight="1" x14ac:dyDescent="0.25">
      <c r="A41" s="15">
        <v>30</v>
      </c>
      <c r="B41" s="252" t="s">
        <v>24</v>
      </c>
      <c r="C41" s="17" t="s">
        <v>12</v>
      </c>
      <c r="D41" s="188">
        <f>'Сб День 6 Нед 1'!L41+'Пт День 5 Нед 1'!M41+'Чт День 4 Нед 1'!I41+'Ср День 3 Нед 1'!L41+'Вт День 2 Нед 1'!L41+'Пн День 1 Нед 1'!M41</f>
        <v>0</v>
      </c>
      <c r="E41" s="188">
        <f>'Сб День 6 Нед 1'!W41+'Пт День 5 Нед 1'!X41+'Чт День 4 Нед 1'!R41+'Ср День 3 Нед 1'!V41+'Вт День 2 Нед 1'!V41+'Пн День 1 Нед 1'!W41</f>
        <v>0</v>
      </c>
      <c r="F41" s="188">
        <f>'Сб День 6 Нед 1'!AA41+'Пт День 5 Нед 1'!AA41+'Чт День 4 Нед 1'!U41+'Ср День 3 Нед 1'!Y41+'Вт День 2 Нед 1'!Y41+'Пн День 1 Нед 1'!Z41</f>
        <v>0</v>
      </c>
      <c r="G41" s="188">
        <f>'Сб День 6 Нед 1'!AE41+'Пт День 5 Нед 1'!AE41+'Чт День 4 Нед 1'!Y41+'Ср День 3 Нед 1'!AC41+'Вт День 2 Нед 1'!AC41+'Пн День 1 Нед 1'!AD41</f>
        <v>0</v>
      </c>
      <c r="H41" s="38">
        <f>'Сб День 6 Нед 1'!AI41+'Пт День 5 Нед 1'!AI41+'Чт День 4 Нед 1'!AC41+'Ср День 3 Нед 1'!AG41+'Вт День 2 Нед 1'!AG41+'Пн День 1 Нед 1'!AH41</f>
        <v>0</v>
      </c>
      <c r="I41" s="175">
        <f t="shared" si="0"/>
        <v>0</v>
      </c>
    </row>
    <row r="42" spans="1:9" x14ac:dyDescent="0.25">
      <c r="A42" s="15">
        <v>31</v>
      </c>
      <c r="B42" s="253" t="s">
        <v>25</v>
      </c>
      <c r="C42" s="20" t="s">
        <v>12</v>
      </c>
      <c r="D42" s="188">
        <f>'Сб День 6 Нед 1'!L42+'Пт День 5 Нед 1'!M42+'Чт День 4 Нед 1'!I42+'Ср День 3 Нед 1'!L42+'Вт День 2 Нед 1'!L42+'Пн День 1 Нед 1'!M42</f>
        <v>0</v>
      </c>
      <c r="E42" s="188">
        <f>'Сб День 6 Нед 1'!W42+'Пт День 5 Нед 1'!X42+'Чт День 4 Нед 1'!R42+'Ср День 3 Нед 1'!V42+'Вт День 2 Нед 1'!V42+'Пн День 1 Нед 1'!W42</f>
        <v>0</v>
      </c>
      <c r="F42" s="188">
        <f>'Сб День 6 Нед 1'!AA42+'Пт День 5 Нед 1'!AA42+'Чт День 4 Нед 1'!U42+'Ср День 3 Нед 1'!Y42+'Вт День 2 Нед 1'!Y42+'Пн День 1 Нед 1'!Z42</f>
        <v>0</v>
      </c>
      <c r="G42" s="188">
        <f>'Сб День 6 Нед 1'!AE42+'Пт День 5 Нед 1'!AE42+'Чт День 4 Нед 1'!Y42+'Ср День 3 Нед 1'!AC42+'Вт День 2 Нед 1'!AC42+'Пн День 1 Нед 1'!AD42</f>
        <v>0</v>
      </c>
      <c r="H42" s="38">
        <f>'Сб День 6 Нед 1'!AI42+'Пт День 5 Нед 1'!AI42+'Чт День 4 Нед 1'!AC42+'Ср День 3 Нед 1'!AG42+'Вт День 2 Нед 1'!AG42+'Пн День 1 Нед 1'!AH42</f>
        <v>0</v>
      </c>
      <c r="I42" s="175">
        <f t="shared" si="0"/>
        <v>0</v>
      </c>
    </row>
    <row r="43" spans="1:9" ht="15" customHeight="1" x14ac:dyDescent="0.25">
      <c r="A43" s="15">
        <v>32</v>
      </c>
      <c r="B43" s="253" t="s">
        <v>26</v>
      </c>
      <c r="C43" s="20" t="s">
        <v>12</v>
      </c>
      <c r="D43" s="188">
        <f>'Сб День 6 Нед 1'!L43+'Пт День 5 Нед 1'!M43+'Чт День 4 Нед 1'!I43+'Ср День 3 Нед 1'!L43+'Вт День 2 Нед 1'!L43+'Пн День 1 Нед 1'!M43</f>
        <v>0</v>
      </c>
      <c r="E43" s="188">
        <f>'Сб День 6 Нед 1'!W43+'Пт День 5 Нед 1'!X43+'Чт День 4 Нед 1'!R43+'Ср День 3 Нед 1'!V43+'Вт День 2 Нед 1'!V43+'Пн День 1 Нед 1'!W43</f>
        <v>0</v>
      </c>
      <c r="F43" s="188">
        <f>'Сб День 6 Нед 1'!AA43+'Пт День 5 Нед 1'!AA43+'Чт День 4 Нед 1'!U43+'Ср День 3 Нед 1'!Y43+'Вт День 2 Нед 1'!Y43+'Пн День 1 Нед 1'!Z43</f>
        <v>0</v>
      </c>
      <c r="G43" s="188">
        <f>'Сб День 6 Нед 1'!AE43+'Пт День 5 Нед 1'!AE43+'Чт День 4 Нед 1'!Y43+'Ср День 3 Нед 1'!AC43+'Вт День 2 Нед 1'!AC43+'Пн День 1 Нед 1'!AD43</f>
        <v>0</v>
      </c>
      <c r="H43" s="38">
        <f>'Сб День 6 Нед 1'!AI43+'Пт День 5 Нед 1'!AI43+'Чт День 4 Нед 1'!AC43+'Ср День 3 Нед 1'!AG43+'Вт День 2 Нед 1'!AG43+'Пн День 1 Нед 1'!AH43</f>
        <v>0</v>
      </c>
      <c r="I43" s="175">
        <f t="shared" si="0"/>
        <v>0</v>
      </c>
    </row>
    <row r="44" spans="1:9" x14ac:dyDescent="0.25">
      <c r="A44" s="15">
        <v>33</v>
      </c>
      <c r="B44" s="253" t="s">
        <v>27</v>
      </c>
      <c r="C44" s="20" t="s">
        <v>12</v>
      </c>
      <c r="D44" s="188">
        <f>'Сб День 6 Нед 1'!L44+'Пт День 5 Нед 1'!M44+'Чт День 4 Нед 1'!I44+'Ср День 3 Нед 1'!L44+'Вт День 2 Нед 1'!L44+'Пн День 1 Нед 1'!M44</f>
        <v>7.0999999999999994E-2</v>
      </c>
      <c r="E44" s="188">
        <f>'Сб День 6 Нед 1'!W44+'Пт День 5 Нед 1'!X44+'Чт День 4 Нед 1'!R44+'Ср День 3 Нед 1'!V44+'Вт День 2 Нед 1'!V44+'Пн День 1 Нед 1'!W44</f>
        <v>8.5199999999999998E-2</v>
      </c>
      <c r="F44" s="188">
        <f>'Сб День 6 Нед 1'!AA44+'Пт День 5 Нед 1'!AA44+'Чт День 4 Нед 1'!U44+'Ср День 3 Нед 1'!Y44+'Вт День 2 Нед 1'!Y44+'Пн День 1 Нед 1'!Z44</f>
        <v>0</v>
      </c>
      <c r="G44" s="188">
        <f>'Сб День 6 Нед 1'!AE44+'Пт День 5 Нед 1'!AE44+'Чт День 4 Нед 1'!Y44+'Ср День 3 Нед 1'!AC44+'Вт День 2 Нед 1'!AC44+'Пн День 1 Нед 1'!AD44</f>
        <v>0</v>
      </c>
      <c r="H44" s="38">
        <f>'Сб День 6 Нед 1'!AI44+'Пт День 5 Нед 1'!AI44+'Чт День 4 Нед 1'!AC44+'Ср День 3 Нед 1'!AG44+'Вт День 2 Нед 1'!AG44+'Пн День 1 Нед 1'!AH44</f>
        <v>0</v>
      </c>
      <c r="I44" s="175">
        <f t="shared" si="0"/>
        <v>0.15620000000000001</v>
      </c>
    </row>
    <row r="45" spans="1:9" x14ac:dyDescent="0.25">
      <c r="A45" s="15">
        <v>34</v>
      </c>
      <c r="B45" s="252" t="s">
        <v>28</v>
      </c>
      <c r="C45" s="17" t="s">
        <v>12</v>
      </c>
      <c r="D45" s="188">
        <f>'Сб День 6 Нед 1'!L45+'Пт День 5 Нед 1'!M45+'Чт День 4 Нед 1'!I45+'Ср День 3 Нед 1'!L45+'Вт День 2 Нед 1'!L45+'Пн День 1 Нед 1'!M45</f>
        <v>0</v>
      </c>
      <c r="E45" s="188">
        <f>'Сб День 6 Нед 1'!W45+'Пт День 5 Нед 1'!X45+'Чт День 4 Нед 1'!R45+'Ср День 3 Нед 1'!V45+'Вт День 2 Нед 1'!V45+'Пн День 1 Нед 1'!W45</f>
        <v>0</v>
      </c>
      <c r="F45" s="188">
        <f>'Сб День 6 Нед 1'!AA45+'Пт День 5 Нед 1'!AA45+'Чт День 4 Нед 1'!U45+'Ср День 3 Нед 1'!Y45+'Вт День 2 Нед 1'!Y45+'Пн День 1 Нед 1'!Z45</f>
        <v>0</v>
      </c>
      <c r="G45" s="188">
        <f>'Сб День 6 Нед 1'!AE45+'Пт День 5 Нед 1'!AE45+'Чт День 4 Нед 1'!Y45+'Ср День 3 Нед 1'!AC45+'Вт День 2 Нед 1'!AC45+'Пн День 1 Нед 1'!AD45</f>
        <v>0</v>
      </c>
      <c r="H45" s="38">
        <f>'Сб День 6 Нед 1'!AI45+'Пт День 5 Нед 1'!AI45+'Чт День 4 Нед 1'!AC45+'Ср День 3 Нед 1'!AG45+'Вт День 2 Нед 1'!AG45+'Пн День 1 Нед 1'!AH45</f>
        <v>0</v>
      </c>
      <c r="I45" s="175">
        <f t="shared" si="0"/>
        <v>0</v>
      </c>
    </row>
    <row r="46" spans="1:9" x14ac:dyDescent="0.25">
      <c r="A46" s="15">
        <v>35</v>
      </c>
      <c r="B46" s="252" t="s">
        <v>29</v>
      </c>
      <c r="C46" s="17" t="s">
        <v>12</v>
      </c>
      <c r="D46" s="188">
        <f>'Сб День 6 Нед 1'!L46+'Пт День 5 Нед 1'!M46+'Чт День 4 Нед 1'!I46+'Ср День 3 Нед 1'!L46+'Вт День 2 Нед 1'!L46+'Пн День 1 Нед 1'!M46</f>
        <v>0.122</v>
      </c>
      <c r="E46" s="188">
        <f>'Сб День 6 Нед 1'!W46+'Пт День 5 Нед 1'!X46+'Чт День 4 Нед 1'!R46+'Ср День 3 Нед 1'!V46+'Вт День 2 Нед 1'!V46+'Пн День 1 Нед 1'!W46</f>
        <v>0.13419999999999999</v>
      </c>
      <c r="F46" s="188">
        <f>'Сб День 6 Нед 1'!AA46+'Пт День 5 Нед 1'!AA46+'Чт День 4 Нед 1'!U46+'Ср День 3 Нед 1'!Y46+'Вт День 2 Нед 1'!Y46+'Пн День 1 Нед 1'!Z46</f>
        <v>0</v>
      </c>
      <c r="G46" s="188">
        <f>'Сб День 6 Нед 1'!AE46+'Пт День 5 Нед 1'!AE46+'Чт День 4 Нед 1'!Y46+'Ср День 3 Нед 1'!AC46+'Вт День 2 Нед 1'!AC46+'Пн День 1 Нед 1'!AD46</f>
        <v>0</v>
      </c>
      <c r="H46" s="38">
        <f>'Сб День 6 Нед 1'!AI46+'Пт День 5 Нед 1'!AI46+'Чт День 4 Нед 1'!AC46+'Ср День 3 Нед 1'!AG46+'Вт День 2 Нед 1'!AG46+'Пн День 1 Нед 1'!AH46</f>
        <v>0</v>
      </c>
      <c r="I46" s="175">
        <f t="shared" si="0"/>
        <v>0.25619999999999998</v>
      </c>
    </row>
    <row r="47" spans="1:9" x14ac:dyDescent="0.25">
      <c r="A47" s="15">
        <v>36</v>
      </c>
      <c r="B47" s="252" t="s">
        <v>30</v>
      </c>
      <c r="C47" s="17" t="s">
        <v>12</v>
      </c>
      <c r="D47" s="188">
        <f>'Сб День 6 Нед 1'!L47+'Пт День 5 Нед 1'!M47+'Чт День 4 Нед 1'!I47+'Ср День 3 Нед 1'!L47+'Вт День 2 Нед 1'!L47+'Пн День 1 Нед 1'!M47</f>
        <v>0</v>
      </c>
      <c r="E47" s="188">
        <f>'Сб День 6 Нед 1'!W47+'Пт День 5 Нед 1'!X47+'Чт День 4 Нед 1'!R47+'Ср День 3 Нед 1'!V47+'Вт День 2 Нед 1'!V47+'Пн День 1 Нед 1'!W47</f>
        <v>0</v>
      </c>
      <c r="F47" s="188">
        <f>'Сб День 6 Нед 1'!AA47+'Пт День 5 Нед 1'!AA47+'Чт День 4 Нед 1'!U47+'Ср День 3 Нед 1'!Y47+'Вт День 2 Нед 1'!Y47+'Пн День 1 Нед 1'!Z47</f>
        <v>0</v>
      </c>
      <c r="G47" s="188">
        <f>'Сб День 6 Нед 1'!AE47+'Пт День 5 Нед 1'!AE47+'Чт День 4 Нед 1'!Y47+'Ср День 3 Нед 1'!AC47+'Вт День 2 Нед 1'!AC47+'Пн День 1 Нед 1'!AD47</f>
        <v>0</v>
      </c>
      <c r="H47" s="38">
        <f>'Сб День 6 Нед 1'!AI47+'Пт День 5 Нед 1'!AI47+'Чт День 4 Нед 1'!AC47+'Ср День 3 Нед 1'!AG47+'Вт День 2 Нед 1'!AG47+'Пн День 1 Нед 1'!AH47</f>
        <v>0</v>
      </c>
      <c r="I47" s="175">
        <f t="shared" si="0"/>
        <v>0</v>
      </c>
    </row>
    <row r="48" spans="1:9" ht="15" customHeight="1" x14ac:dyDescent="0.25">
      <c r="A48" s="15">
        <v>37</v>
      </c>
      <c r="B48" s="252" t="s">
        <v>31</v>
      </c>
      <c r="C48" s="17" t="s">
        <v>12</v>
      </c>
      <c r="D48" s="188">
        <f>'Сб День 6 Нед 1'!L48+'Пт День 5 Нед 1'!M48+'Чт День 4 Нед 1'!I48+'Ср День 3 Нед 1'!L48+'Вт День 2 Нед 1'!L48+'Пн День 1 Нед 1'!M48</f>
        <v>0</v>
      </c>
      <c r="E48" s="188">
        <f>'Сб День 6 Нед 1'!W48+'Пт День 5 Нед 1'!X48+'Чт День 4 Нед 1'!R48+'Ср День 3 Нед 1'!V48+'Вт День 2 Нед 1'!V48+'Пн День 1 Нед 1'!W48</f>
        <v>0</v>
      </c>
      <c r="F48" s="188">
        <f>'Сб День 6 Нед 1'!AA48+'Пт День 5 Нед 1'!AA48+'Чт День 4 Нед 1'!U48+'Ср День 3 Нед 1'!Y48+'Вт День 2 Нед 1'!Y48+'Пн День 1 Нед 1'!Z48</f>
        <v>0</v>
      </c>
      <c r="G48" s="188">
        <f>'Сб День 6 Нед 1'!AE48+'Пт День 5 Нед 1'!AE48+'Чт День 4 Нед 1'!Y48+'Ср День 3 Нед 1'!AC48+'Вт День 2 Нед 1'!AC48+'Пн День 1 Нед 1'!AD48</f>
        <v>0</v>
      </c>
      <c r="H48" s="38">
        <f>'Сб День 6 Нед 1'!AI48+'Пт День 5 Нед 1'!AI48+'Чт День 4 Нед 1'!AC48+'Ср День 3 Нед 1'!AG48+'Вт День 2 Нед 1'!AG48+'Пн День 1 Нед 1'!AH48</f>
        <v>5.0000000000000001E-3</v>
      </c>
      <c r="I48" s="175">
        <f t="shared" si="0"/>
        <v>5.0000000000000001E-3</v>
      </c>
    </row>
    <row r="49" spans="1:9" ht="15" customHeight="1" x14ac:dyDescent="0.25">
      <c r="A49" s="15">
        <v>38</v>
      </c>
      <c r="B49" s="252" t="s">
        <v>32</v>
      </c>
      <c r="C49" s="17" t="s">
        <v>12</v>
      </c>
      <c r="D49" s="188">
        <f>'Сб День 6 Нед 1'!L49+'Пт День 5 Нед 1'!M49+'Чт День 4 Нед 1'!I49+'Ср День 3 Нед 1'!L49+'Вт День 2 Нед 1'!L49+'Пн День 1 Нед 1'!M49</f>
        <v>0</v>
      </c>
      <c r="E49" s="188">
        <f>'Сб День 6 Нед 1'!W49+'Пт День 5 Нед 1'!X49+'Чт День 4 Нед 1'!R49+'Ср День 3 Нед 1'!V49+'Вт День 2 Нед 1'!V49+'Пн День 1 Нед 1'!W49</f>
        <v>0</v>
      </c>
      <c r="F49" s="188">
        <f>'Сб День 6 Нед 1'!AA49+'Пт День 5 Нед 1'!AA49+'Чт День 4 Нед 1'!U49+'Ср День 3 Нед 1'!Y49+'Вт День 2 Нед 1'!Y49+'Пн День 1 Нед 1'!Z49</f>
        <v>0</v>
      </c>
      <c r="G49" s="188">
        <f>'Сб День 6 Нед 1'!AE49+'Пт День 5 Нед 1'!AE49+'Чт День 4 Нед 1'!Y49+'Ср День 3 Нед 1'!AC49+'Вт День 2 Нед 1'!AC49+'Пн День 1 Нед 1'!AD49</f>
        <v>0</v>
      </c>
      <c r="H49" s="38">
        <f>'Сб День 6 Нед 1'!AI49+'Пт День 5 Нед 1'!AI49+'Чт День 4 Нед 1'!AC49+'Ср День 3 Нед 1'!AG49+'Вт День 2 Нед 1'!AG49+'Пн День 1 Нед 1'!AH49</f>
        <v>0</v>
      </c>
      <c r="I49" s="175">
        <f t="shared" si="0"/>
        <v>0</v>
      </c>
    </row>
    <row r="50" spans="1:9" x14ac:dyDescent="0.25">
      <c r="A50" s="15">
        <v>39</v>
      </c>
      <c r="B50" s="252" t="s">
        <v>33</v>
      </c>
      <c r="C50" s="17" t="s">
        <v>12</v>
      </c>
      <c r="D50" s="188">
        <f>'Сб День 6 Нед 1'!L50+'Пт День 5 Нед 1'!M50+'Чт День 4 Нед 1'!I50+'Ср День 3 Нед 1'!L50+'Вт День 2 Нед 1'!L50+'Пн День 1 Нед 1'!M50</f>
        <v>0</v>
      </c>
      <c r="E50" s="188">
        <f>'Сб День 6 Нед 1'!W50+'Пт День 5 Нед 1'!X50+'Чт День 4 Нед 1'!R50+'Ср День 3 Нед 1'!V50+'Вт День 2 Нед 1'!V50+'Пн День 1 Нед 1'!W50</f>
        <v>0</v>
      </c>
      <c r="F50" s="188">
        <f>'Сб День 6 Нед 1'!AA50+'Пт День 5 Нед 1'!AA50+'Чт День 4 Нед 1'!U50+'Ср День 3 Нед 1'!Y50+'Вт День 2 Нед 1'!Y50+'Пн День 1 Нед 1'!Z50</f>
        <v>0</v>
      </c>
      <c r="G50" s="188">
        <f>'Сб День 6 Нед 1'!AE50+'Пт День 5 Нед 1'!AE50+'Чт День 4 Нед 1'!Y50+'Ср День 3 Нед 1'!AC50+'Вт День 2 Нед 1'!AC50+'Пн День 1 Нед 1'!AD50</f>
        <v>0</v>
      </c>
      <c r="H50" s="38">
        <f>'Сб День 6 Нед 1'!AI50+'Пт День 5 Нед 1'!AI50+'Чт День 4 Нед 1'!AC50+'Ср День 3 Нед 1'!AG50+'Вт День 2 Нед 1'!AG50+'Пн День 1 Нед 1'!AH50</f>
        <v>0</v>
      </c>
      <c r="I50" s="175">
        <f t="shared" si="0"/>
        <v>0</v>
      </c>
    </row>
    <row r="51" spans="1:9" x14ac:dyDescent="0.25">
      <c r="A51" s="15">
        <v>40</v>
      </c>
      <c r="B51" s="252" t="s">
        <v>34</v>
      </c>
      <c r="C51" s="17" t="s">
        <v>12</v>
      </c>
      <c r="D51" s="188">
        <f>'Сб День 6 Нед 1'!L51+'Пт День 5 Нед 1'!M51+'Чт День 4 Нед 1'!I51+'Ср День 3 Нед 1'!L51+'Вт День 2 Нед 1'!L51+'Пн День 1 Нед 1'!M51</f>
        <v>1.4500000000000001E-2</v>
      </c>
      <c r="E51" s="188">
        <f>'Сб День 6 Нед 1'!W51+'Пт День 5 Нед 1'!X51+'Чт День 4 Нед 1'!R51+'Ср День 3 Нед 1'!V51+'Вт День 2 Нед 1'!V51+'Пн День 1 Нед 1'!W51</f>
        <v>1.9E-2</v>
      </c>
      <c r="F51" s="188">
        <f>'Сб День 6 Нед 1'!AA51+'Пт День 5 Нед 1'!AA51+'Чт День 4 Нед 1'!U51+'Ср День 3 Нед 1'!Y51+'Вт День 2 Нед 1'!Y51+'Пн День 1 Нед 1'!Z51</f>
        <v>0</v>
      </c>
      <c r="G51" s="188">
        <f>'Сб День 6 Нед 1'!AE51+'Пт День 5 Нед 1'!AE51+'Чт День 4 Нед 1'!Y51+'Ср День 3 Нед 1'!AC51+'Вт День 2 Нед 1'!AC51+'Пн День 1 Нед 1'!AD51</f>
        <v>0</v>
      </c>
      <c r="H51" s="38">
        <f>'Сб День 6 Нед 1'!AI51+'Пт День 5 Нед 1'!AI51+'Чт День 4 Нед 1'!AC51+'Ср День 3 Нед 1'!AG51+'Вт День 2 Нед 1'!AG51+'Пн День 1 Нед 1'!AH51</f>
        <v>1.4999999999999999E-2</v>
      </c>
      <c r="I51" s="175">
        <f t="shared" si="0"/>
        <v>4.8500000000000001E-2</v>
      </c>
    </row>
    <row r="52" spans="1:9" x14ac:dyDescent="0.25">
      <c r="A52" s="15">
        <v>41</v>
      </c>
      <c r="B52" s="253" t="s">
        <v>35</v>
      </c>
      <c r="C52" s="20" t="s">
        <v>12</v>
      </c>
      <c r="D52" s="188">
        <f>'Сб День 6 Нед 1'!L52+'Пт День 5 Нед 1'!M52+'Чт День 4 Нед 1'!I52+'Ср День 3 Нед 1'!L52+'Вт День 2 Нед 1'!L52+'Пн День 1 Нед 1'!M52</f>
        <v>6.8999999999999992E-2</v>
      </c>
      <c r="E52" s="188">
        <f>'Сб День 6 Нед 1'!W52+'Пт День 5 Нед 1'!X52+'Чт День 4 Нед 1'!R52+'Ср День 3 Нед 1'!V52+'Вт День 2 Нед 1'!V52+'Пн День 1 Нед 1'!W52</f>
        <v>1.7000000000000001E-2</v>
      </c>
      <c r="F52" s="188">
        <f>'Сб День 6 Нед 1'!AA52+'Пт День 5 Нед 1'!AA52+'Чт День 4 Нед 1'!U52+'Ср День 3 Нед 1'!Y52+'Вт День 2 Нед 1'!Y52+'Пн День 1 Нед 1'!Z52</f>
        <v>0</v>
      </c>
      <c r="G52" s="188">
        <f>'Сб День 6 Нед 1'!AE52+'Пт День 5 Нед 1'!AE52+'Чт День 4 Нед 1'!Y52+'Ср День 3 Нед 1'!AC52+'Вт День 2 Нед 1'!AC52+'Пн День 1 Нед 1'!AD52</f>
        <v>0</v>
      </c>
      <c r="H52" s="38">
        <f>'Сб День 6 Нед 1'!AI52+'Пт День 5 Нед 1'!AI52+'Чт День 4 Нед 1'!AC52+'Ср День 3 Нед 1'!AG52+'Вт День 2 Нед 1'!AG52+'Пн День 1 Нед 1'!AH52</f>
        <v>0</v>
      </c>
      <c r="I52" s="175">
        <f t="shared" si="0"/>
        <v>8.5999999999999993E-2</v>
      </c>
    </row>
    <row r="53" spans="1:9" ht="15" customHeight="1" x14ac:dyDescent="0.25">
      <c r="A53" s="15">
        <v>42</v>
      </c>
      <c r="B53" s="257" t="s">
        <v>39</v>
      </c>
      <c r="C53" s="23" t="s">
        <v>12</v>
      </c>
      <c r="D53" s="188">
        <f>'Сб День 6 Нед 1'!L53+'Пт День 5 Нед 1'!M53+'Чт День 4 Нед 1'!I53+'Ср День 3 Нед 1'!L53+'Вт День 2 Нед 1'!L53+'Пн День 1 Нед 1'!M53</f>
        <v>0</v>
      </c>
      <c r="E53" s="188">
        <f>'Сб День 6 Нед 1'!W53+'Пт День 5 Нед 1'!X53+'Чт День 4 Нед 1'!R53+'Ср День 3 Нед 1'!V53+'Вт День 2 Нед 1'!V53+'Пн День 1 Нед 1'!W53</f>
        <v>0</v>
      </c>
      <c r="F53" s="188">
        <f>'Сб День 6 Нед 1'!AA53+'Пт День 5 Нед 1'!AA53+'Чт День 4 Нед 1'!U53+'Ср День 3 Нед 1'!Y53+'Вт День 2 Нед 1'!Y53+'Пн День 1 Нед 1'!Z53</f>
        <v>0</v>
      </c>
      <c r="G53" s="188">
        <f>'Сб День 6 Нед 1'!AE53+'Пт День 5 Нед 1'!AE53+'Чт День 4 Нед 1'!Y53+'Ср День 3 Нед 1'!AC53+'Вт День 2 Нед 1'!AC53+'Пн День 1 Нед 1'!AD53</f>
        <v>0</v>
      </c>
      <c r="H53" s="38">
        <f>'Сб День 6 Нед 1'!AI53+'Пт День 5 Нед 1'!AI53+'Чт День 4 Нед 1'!AC53+'Ср День 3 Нед 1'!AG53+'Вт День 2 Нед 1'!AG53+'Пн День 1 Нед 1'!AH53</f>
        <v>0</v>
      </c>
      <c r="I53" s="175">
        <f t="shared" si="0"/>
        <v>0</v>
      </c>
    </row>
    <row r="54" spans="1:9" ht="15" customHeight="1" x14ac:dyDescent="0.25">
      <c r="A54" s="15">
        <v>43</v>
      </c>
      <c r="B54" s="253" t="s">
        <v>190</v>
      </c>
      <c r="C54" s="20" t="s">
        <v>12</v>
      </c>
      <c r="D54" s="188">
        <f>'Сб День 6 Нед 1'!L54+'Пт День 5 Нед 1'!M54+'Чт День 4 Нед 1'!I54+'Ср День 3 Нед 1'!L54+'Вт День 2 Нед 1'!L54+'Пн День 1 Нед 1'!M54</f>
        <v>0</v>
      </c>
      <c r="E54" s="188">
        <f>'Сб День 6 Нед 1'!W54+'Пт День 5 Нед 1'!X54+'Чт День 4 Нед 1'!R54+'Ср День 3 Нед 1'!V54+'Вт День 2 Нед 1'!V54+'Пн День 1 Нед 1'!W54</f>
        <v>0</v>
      </c>
      <c r="F54" s="188">
        <f>'Сб День 6 Нед 1'!AA54+'Пт День 5 Нед 1'!AA54+'Чт День 4 Нед 1'!U54+'Ср День 3 Нед 1'!Y54+'Вт День 2 Нед 1'!Y54+'Пн День 1 Нед 1'!Z54</f>
        <v>0</v>
      </c>
      <c r="G54" s="188">
        <f>'Сб День 6 Нед 1'!AE54+'Пт День 5 Нед 1'!AE54+'Чт День 4 Нед 1'!Y54+'Ср День 3 Нед 1'!AC54+'Вт День 2 Нед 1'!AC54+'Пн День 1 Нед 1'!AD54</f>
        <v>0</v>
      </c>
      <c r="H54" s="38">
        <f>'Сб День 6 Нед 1'!AI54+'Пт День 5 Нед 1'!AI54+'Чт День 4 Нед 1'!AC54+'Ср День 3 Нед 1'!AG54+'Вт День 2 Нед 1'!AG54+'Пн День 1 Нед 1'!AH54</f>
        <v>0</v>
      </c>
      <c r="I54" s="175">
        <f t="shared" si="0"/>
        <v>0</v>
      </c>
    </row>
    <row r="55" spans="1:9" x14ac:dyDescent="0.25">
      <c r="A55" s="15">
        <v>44</v>
      </c>
      <c r="B55" s="252" t="s">
        <v>36</v>
      </c>
      <c r="C55" s="17" t="s">
        <v>12</v>
      </c>
      <c r="D55" s="188">
        <f>'Сб День 6 Нед 1'!L55+'Пт День 5 Нед 1'!M55+'Чт День 4 Нед 1'!I55+'Ср День 3 Нед 1'!L55+'Вт День 2 Нед 1'!L55+'Пн День 1 Нед 1'!M55</f>
        <v>9.4999999999999998E-3</v>
      </c>
      <c r="E55" s="188">
        <f>'Сб День 6 Нед 1'!W55+'Пт День 5 Нед 1'!X55+'Чт День 4 Нед 1'!R55+'Ср День 3 Нед 1'!V55+'Вт День 2 Нед 1'!V55+'Пн День 1 Нед 1'!W55</f>
        <v>9.4999999999999998E-3</v>
      </c>
      <c r="F55" s="188">
        <f>'Сб День 6 Нед 1'!AA55+'Пт День 5 Нед 1'!AA55+'Чт День 4 Нед 1'!U55+'Ср День 3 Нед 1'!Y55+'Вт День 2 Нед 1'!Y55+'Пн День 1 Нед 1'!Z55</f>
        <v>0</v>
      </c>
      <c r="G55" s="188">
        <f>'Сб День 6 Нед 1'!AE55+'Пт День 5 Нед 1'!AE55+'Чт День 4 Нед 1'!Y55+'Ср День 3 Нед 1'!AC55+'Вт День 2 Нед 1'!AC55+'Пн День 1 Нед 1'!AD55</f>
        <v>0</v>
      </c>
      <c r="H55" s="38">
        <f>'Сб День 6 Нед 1'!AI55+'Пт День 5 Нед 1'!AI55+'Чт День 4 Нед 1'!AC55+'Ср День 3 Нед 1'!AG55+'Вт День 2 Нед 1'!AG55+'Пн День 1 Нед 1'!AH55</f>
        <v>0.02</v>
      </c>
      <c r="I55" s="175">
        <f t="shared" si="0"/>
        <v>3.9E-2</v>
      </c>
    </row>
    <row r="56" spans="1:9" x14ac:dyDescent="0.25">
      <c r="A56" s="15">
        <v>45</v>
      </c>
      <c r="B56" s="252" t="s">
        <v>37</v>
      </c>
      <c r="C56" s="17" t="s">
        <v>12</v>
      </c>
      <c r="D56" s="188">
        <f>'Сб День 6 Нед 1'!L56+'Пт День 5 Нед 1'!M56+'Чт День 4 Нед 1'!I56+'Ср День 3 Нед 1'!L56+'Вт День 2 Нед 1'!L56+'Пн День 1 Нед 1'!M56</f>
        <v>7.0800000000000002E-2</v>
      </c>
      <c r="E56" s="188">
        <f>'Сб День 6 Нед 1'!W56+'Пт День 5 Нед 1'!X56+'Чт День 4 Нед 1'!R56+'Ср День 3 Нед 1'!V56+'Вт День 2 Нед 1'!V56+'Пн День 1 Нед 1'!W56</f>
        <v>5.0800000000000005E-2</v>
      </c>
      <c r="F56" s="188">
        <f>'Сб День 6 Нед 1'!AA56+'Пт День 5 Нед 1'!AA56+'Чт День 4 Нед 1'!U56+'Ср День 3 Нед 1'!Y56+'Вт День 2 Нед 1'!Y56+'Пн День 1 Нед 1'!Z56</f>
        <v>6.0000000000000005E-2</v>
      </c>
      <c r="G56" s="188">
        <f>'Сб День 6 Нед 1'!AE56+'Пт День 5 Нед 1'!AE56+'Чт День 4 Нед 1'!Y56+'Ср День 3 Нед 1'!AC56+'Вт День 2 Нед 1'!AC56+'Пн День 1 Нед 1'!AD56</f>
        <v>0</v>
      </c>
      <c r="H56" s="38">
        <f>'Сб День 6 Нед 1'!AI56+'Пт День 5 Нед 1'!AI56+'Чт День 4 Нед 1'!AC56+'Ср День 3 Нед 1'!AG56+'Вт День 2 Нед 1'!AG56+'Пн День 1 Нед 1'!AH56</f>
        <v>6.0000000000000005E-2</v>
      </c>
      <c r="I56" s="175">
        <f t="shared" si="0"/>
        <v>0.24160000000000001</v>
      </c>
    </row>
    <row r="57" spans="1:9" x14ac:dyDescent="0.25">
      <c r="A57" s="15">
        <v>46</v>
      </c>
      <c r="B57" s="252" t="s">
        <v>38</v>
      </c>
      <c r="C57" s="17" t="s">
        <v>12</v>
      </c>
      <c r="D57" s="188">
        <f>'Сб День 6 Нед 1'!L57+'Пт День 5 Нед 1'!M57+'Чт День 4 Нед 1'!I57+'Ср День 3 Нед 1'!L57+'Вт День 2 Нед 1'!L57+'Пн День 1 Нед 1'!M57</f>
        <v>5.4000000000000003E-3</v>
      </c>
      <c r="E57" s="188">
        <f>'Сб День 6 Нед 1'!W57+'Пт День 5 Нед 1'!X57+'Чт День 4 Нед 1'!R57+'Ср День 3 Нед 1'!V57+'Вт День 2 Нед 1'!V57+'Пн День 1 Нед 1'!W57</f>
        <v>0.01</v>
      </c>
      <c r="F57" s="188">
        <f>'Сб День 6 Нед 1'!AA57+'Пт День 5 Нед 1'!AA57+'Чт День 4 Нед 1'!U57+'Ср День 3 Нед 1'!Y57+'Вт День 2 Нед 1'!Y57+'Пн День 1 Нед 1'!Z57</f>
        <v>0</v>
      </c>
      <c r="G57" s="188">
        <f>'Сб День 6 Нед 1'!AE57+'Пт День 5 Нед 1'!AE57+'Чт День 4 Нед 1'!Y57+'Ср День 3 Нед 1'!AC57+'Вт День 2 Нед 1'!AC57+'Пн День 1 Нед 1'!AD57</f>
        <v>0</v>
      </c>
      <c r="H57" s="38">
        <f>'Сб День 6 Нед 1'!AI57+'Пт День 5 Нед 1'!AI57+'Чт День 4 Нед 1'!AC57+'Ср День 3 Нед 1'!AG57+'Вт День 2 Нед 1'!AG57+'Пн День 1 Нед 1'!AH57</f>
        <v>9.2999999999999992E-3</v>
      </c>
      <c r="I57" s="175">
        <f t="shared" si="0"/>
        <v>2.47E-2</v>
      </c>
    </row>
    <row r="58" spans="1:9" x14ac:dyDescent="0.25">
      <c r="A58" s="15">
        <v>47</v>
      </c>
      <c r="B58" s="252" t="s">
        <v>14</v>
      </c>
      <c r="C58" s="17" t="s">
        <v>12</v>
      </c>
      <c r="D58" s="188">
        <f>'Сб День 6 Нед 1'!L58+'Пт День 5 Нед 1'!M58+'Чт День 4 Нед 1'!I58+'Ср День 3 Нед 1'!L58+'Вт День 2 Нед 1'!L58+'Пн День 1 Нед 1'!M58</f>
        <v>2.6999999999999996E-2</v>
      </c>
      <c r="E58" s="188">
        <f>'Сб День 6 Нед 1'!W58+'Пт День 5 Нед 1'!X58+'Чт День 4 Нед 1'!R58+'Ср День 3 Нед 1'!V58+'Вт День 2 Нед 1'!V58+'Пн День 1 Нед 1'!W58</f>
        <v>1.7999999999999999E-2</v>
      </c>
      <c r="F58" s="188">
        <f>'Сб День 6 Нед 1'!AA58+'Пт День 5 Нед 1'!AA58+'Чт День 4 Нед 1'!U58+'Ср День 3 Нед 1'!Y58+'Вт День 2 Нед 1'!Y58+'Пн День 1 Нед 1'!Z58</f>
        <v>0</v>
      </c>
      <c r="G58" s="188">
        <f>'Сб День 6 Нед 1'!AE58+'Пт День 5 Нед 1'!AE58+'Чт День 4 Нед 1'!Y58+'Ср День 3 Нед 1'!AC58+'Вт День 2 Нед 1'!AC58+'Пн День 1 Нед 1'!AD58</f>
        <v>0</v>
      </c>
      <c r="H58" s="38">
        <f>'Сб День 6 Нед 1'!AI58+'Пт День 5 Нед 1'!AI58+'Чт День 4 Нед 1'!AC58+'Ср День 3 Нед 1'!AG58+'Вт День 2 Нед 1'!AG58+'Пн День 1 Нед 1'!AH58</f>
        <v>0</v>
      </c>
      <c r="I58" s="175">
        <f t="shared" si="0"/>
        <v>4.4999999999999998E-2</v>
      </c>
    </row>
    <row r="59" spans="1:9" ht="15" customHeight="1" x14ac:dyDescent="0.25">
      <c r="A59" s="15">
        <v>48</v>
      </c>
      <c r="B59" s="257" t="s">
        <v>191</v>
      </c>
      <c r="C59" s="17" t="s">
        <v>12</v>
      </c>
      <c r="D59" s="188">
        <f>'Сб День 6 Нед 1'!L59+'Пт День 5 Нед 1'!M59+'Чт День 4 Нед 1'!I59+'Ср День 3 Нед 1'!L59+'Вт День 2 Нед 1'!L59+'Пн День 1 Нед 1'!M59</f>
        <v>0</v>
      </c>
      <c r="E59" s="188">
        <f>'Сб День 6 Нед 1'!W59+'Пт День 5 Нед 1'!X59+'Чт День 4 Нед 1'!R59+'Ср День 3 Нед 1'!V59+'Вт День 2 Нед 1'!V59+'Пн День 1 Нед 1'!W59</f>
        <v>0</v>
      </c>
      <c r="F59" s="188">
        <f>'Сб День 6 Нед 1'!AA59+'Пт День 5 Нед 1'!AA59+'Чт День 4 Нед 1'!U59+'Ср День 3 Нед 1'!Y59+'Вт День 2 Нед 1'!Y59+'Пн День 1 Нед 1'!Z59</f>
        <v>0</v>
      </c>
      <c r="G59" s="188">
        <f>'Сб День 6 Нед 1'!AE59+'Пт День 5 Нед 1'!AE59+'Чт День 4 Нед 1'!Y59+'Ср День 3 Нед 1'!AC59+'Вт День 2 Нед 1'!AC59+'Пн День 1 Нед 1'!AD59</f>
        <v>0</v>
      </c>
      <c r="H59" s="38">
        <f>'Сб День 6 Нед 1'!AI59+'Пт День 5 Нед 1'!AI59+'Чт День 4 Нед 1'!AC59+'Ср День 3 Нед 1'!AG59+'Вт День 2 Нед 1'!AG59+'Пн День 1 Нед 1'!AH59</f>
        <v>0</v>
      </c>
      <c r="I59" s="175">
        <f t="shared" si="0"/>
        <v>0</v>
      </c>
    </row>
    <row r="60" spans="1:9" ht="15" customHeight="1" x14ac:dyDescent="0.25">
      <c r="A60" s="15">
        <v>49</v>
      </c>
      <c r="B60" s="257" t="s">
        <v>192</v>
      </c>
      <c r="C60" s="17" t="s">
        <v>12</v>
      </c>
      <c r="D60" s="188">
        <f>'Сб День 6 Нед 1'!L60+'Пт День 5 Нед 1'!M60+'Чт День 4 Нед 1'!I60+'Ср День 3 Нед 1'!L60+'Вт День 2 Нед 1'!L60+'Пн День 1 Нед 1'!M60</f>
        <v>0</v>
      </c>
      <c r="E60" s="188">
        <f>'Сб День 6 Нед 1'!W60+'Пт День 5 Нед 1'!X60+'Чт День 4 Нед 1'!R60+'Ср День 3 Нед 1'!V60+'Вт День 2 Нед 1'!V60+'Пн День 1 Нед 1'!W60</f>
        <v>0</v>
      </c>
      <c r="F60" s="188">
        <f>'Сб День 6 Нед 1'!AA60+'Пт День 5 Нед 1'!AA60+'Чт День 4 Нед 1'!U60+'Ср День 3 Нед 1'!Y60+'Вт День 2 Нед 1'!Y60+'Пн День 1 Нед 1'!Z60</f>
        <v>0</v>
      </c>
      <c r="G60" s="188">
        <f>'Сб День 6 Нед 1'!AE60+'Пт День 5 Нед 1'!AE60+'Чт День 4 Нед 1'!Y60+'Ср День 3 Нед 1'!AC60+'Вт День 2 Нед 1'!AC60+'Пн День 1 Нед 1'!AD60</f>
        <v>0</v>
      </c>
      <c r="H60" s="38">
        <f>'Сб День 6 Нед 1'!AI60+'Пт День 5 Нед 1'!AI60+'Чт День 4 Нед 1'!AC60+'Ср День 3 Нед 1'!AG60+'Вт День 2 Нед 1'!AG60+'Пн День 1 Нед 1'!AH60</f>
        <v>0</v>
      </c>
      <c r="I60" s="175">
        <f t="shared" si="0"/>
        <v>0</v>
      </c>
    </row>
    <row r="61" spans="1:9" x14ac:dyDescent="0.25">
      <c r="A61" s="6"/>
      <c r="B61" s="284" t="s">
        <v>51</v>
      </c>
      <c r="C61" s="7"/>
      <c r="D61" s="188"/>
      <c r="E61" s="188"/>
      <c r="F61" s="188"/>
      <c r="G61" s="188"/>
      <c r="H61" s="38"/>
      <c r="I61" s="175"/>
    </row>
    <row r="62" spans="1:9" ht="15" customHeight="1" x14ac:dyDescent="0.25">
      <c r="A62" s="67">
        <v>50</v>
      </c>
      <c r="B62" s="253" t="s">
        <v>52</v>
      </c>
      <c r="C62" s="20" t="s">
        <v>12</v>
      </c>
      <c r="D62" s="188">
        <f>'Сб День 6 Нед 1'!L62+'Пт День 5 Нед 1'!M62+'Чт День 4 Нед 1'!I62+'Ср День 3 Нед 1'!L62+'Вт День 2 Нед 1'!L62+'Пн День 1 Нед 1'!M62</f>
        <v>6.3460000000000003E-2</v>
      </c>
      <c r="E62" s="188">
        <f>'Сб День 6 Нед 1'!W62+'Пт День 5 Нед 1'!X62+'Чт День 4 Нед 1'!R62+'Ср День 3 Нед 1'!V62+'Вт День 2 Нед 1'!V62+'Пн День 1 Нед 1'!W62</f>
        <v>6.3460000000000003E-2</v>
      </c>
      <c r="F62" s="188">
        <f>'Сб День 6 Нед 1'!AA62+'Пт День 5 Нед 1'!AA62+'Чт День 4 Нед 1'!U62+'Ср День 3 Нед 1'!Y62+'Вт День 2 Нед 1'!Y62+'Пн День 1 Нед 1'!Z62</f>
        <v>0</v>
      </c>
      <c r="G62" s="188">
        <f>'Сб День 6 Нед 1'!AE62+'Пт День 5 Нед 1'!AE62+'Чт День 4 Нед 1'!Y62+'Ср День 3 Нед 1'!AC62+'Вт День 2 Нед 1'!AC62+'Пн День 1 Нед 1'!AD62</f>
        <v>0</v>
      </c>
      <c r="H62" s="38">
        <f>'Сб День 6 Нед 1'!AI62+'Пт День 5 Нед 1'!AI62+'Чт День 4 Нед 1'!AC62+'Ср День 3 Нед 1'!AG62+'Вт День 2 Нед 1'!AG62+'Пн День 1 Нед 1'!AH62</f>
        <v>0</v>
      </c>
      <c r="I62" s="175">
        <f t="shared" si="0"/>
        <v>0.12692000000000001</v>
      </c>
    </row>
    <row r="63" spans="1:9" ht="15" customHeight="1" x14ac:dyDescent="0.25">
      <c r="A63" s="67">
        <v>51</v>
      </c>
      <c r="B63" s="253" t="s">
        <v>193</v>
      </c>
      <c r="C63" s="20" t="s">
        <v>12</v>
      </c>
      <c r="D63" s="188">
        <f>'Сб День 6 Нед 1'!L63+'Пт День 5 Нед 1'!M63+'Чт День 4 Нед 1'!I63+'Ср День 3 Нед 1'!L63+'Вт День 2 Нед 1'!L63+'Пн День 1 Нед 1'!M63</f>
        <v>0</v>
      </c>
      <c r="E63" s="188">
        <f>'Сб День 6 Нед 1'!W63+'Пт День 5 Нед 1'!X63+'Чт День 4 Нед 1'!R63+'Ср День 3 Нед 1'!V63+'Вт День 2 Нед 1'!V63+'Пн День 1 Нед 1'!W63</f>
        <v>0</v>
      </c>
      <c r="F63" s="188">
        <f>'Сб День 6 Нед 1'!AA63+'Пт День 5 Нед 1'!AA63+'Чт День 4 Нед 1'!U63+'Ср День 3 Нед 1'!Y63+'Вт День 2 Нед 1'!Y63+'Пн День 1 Нед 1'!Z63</f>
        <v>0</v>
      </c>
      <c r="G63" s="188">
        <f>'Сб День 6 Нед 1'!AE63+'Пт День 5 Нед 1'!AE63+'Чт День 4 Нед 1'!Y63+'Ср День 3 Нед 1'!AC63+'Вт День 2 Нед 1'!AC63+'Пн День 1 Нед 1'!AD63</f>
        <v>0</v>
      </c>
      <c r="H63" s="38">
        <f>'Сб День 6 Нед 1'!AI63+'Пт День 5 Нед 1'!AI63+'Чт День 4 Нед 1'!AC63+'Ср День 3 Нед 1'!AG63+'Вт День 2 Нед 1'!AG63+'Пн День 1 Нед 1'!AH63</f>
        <v>0</v>
      </c>
      <c r="I63" s="175">
        <f t="shared" si="0"/>
        <v>0</v>
      </c>
    </row>
    <row r="64" spans="1:9" ht="15" customHeight="1" x14ac:dyDescent="0.25">
      <c r="A64" s="67">
        <v>52</v>
      </c>
      <c r="B64" s="253" t="s">
        <v>102</v>
      </c>
      <c r="C64" s="20" t="s">
        <v>12</v>
      </c>
      <c r="D64" s="188">
        <f>'Сб День 6 Нед 1'!L64+'Пт День 5 Нед 1'!M64+'Чт День 4 Нед 1'!I64+'Ср День 3 Нед 1'!L64+'Вт День 2 Нед 1'!L64+'Пн День 1 Нед 1'!M64</f>
        <v>0</v>
      </c>
      <c r="E64" s="188">
        <f>'Сб День 6 Нед 1'!W64+'Пт День 5 Нед 1'!X64+'Чт День 4 Нед 1'!R64+'Ср День 3 Нед 1'!V64+'Вт День 2 Нед 1'!V64+'Пн День 1 Нед 1'!W64</f>
        <v>0</v>
      </c>
      <c r="F64" s="188">
        <f>'Сб День 6 Нед 1'!AA64+'Пт День 5 Нед 1'!AA64+'Чт День 4 Нед 1'!U64+'Ср День 3 Нед 1'!Y64+'Вт День 2 Нед 1'!Y64+'Пн День 1 Нед 1'!Z64</f>
        <v>0</v>
      </c>
      <c r="G64" s="188">
        <f>'Сб День 6 Нед 1'!AE64+'Пт День 5 Нед 1'!AE64+'Чт День 4 Нед 1'!Y64+'Ср День 3 Нед 1'!AC64+'Вт День 2 Нед 1'!AC64+'Пн День 1 Нед 1'!AD64</f>
        <v>0</v>
      </c>
      <c r="H64" s="38">
        <f>'Сб День 6 Нед 1'!AI64+'Пт День 5 Нед 1'!AI64+'Чт День 4 Нед 1'!AC64+'Ср День 3 Нед 1'!AG64+'Вт День 2 Нед 1'!AG64+'Пн День 1 Нед 1'!AH64</f>
        <v>0</v>
      </c>
      <c r="I64" s="175">
        <f t="shared" si="0"/>
        <v>0</v>
      </c>
    </row>
    <row r="65" spans="1:9" ht="15" customHeight="1" x14ac:dyDescent="0.25">
      <c r="A65" s="67">
        <v>53</v>
      </c>
      <c r="B65" s="253" t="s">
        <v>220</v>
      </c>
      <c r="C65" s="20" t="s">
        <v>12</v>
      </c>
      <c r="D65" s="188">
        <f>'Сб День 6 Нед 1'!L65+'Пт День 5 Нед 1'!M65+'Чт День 4 Нед 1'!I65+'Ср День 3 Нед 1'!L65+'Вт День 2 Нед 1'!L65+'Пн День 1 Нед 1'!M65</f>
        <v>0</v>
      </c>
      <c r="E65" s="188">
        <f>'Сб День 6 Нед 1'!W65+'Пт День 5 Нед 1'!X65+'Чт День 4 Нед 1'!R65+'Ср День 3 Нед 1'!V65+'Вт День 2 Нед 1'!V65+'Пн День 1 Нед 1'!W65</f>
        <v>0</v>
      </c>
      <c r="F65" s="188">
        <f>'Сб День 6 Нед 1'!AA65+'Пт День 5 Нед 1'!AA65+'Чт День 4 Нед 1'!U65+'Ср День 3 Нед 1'!Y65+'Вт День 2 Нед 1'!Y65+'Пн День 1 Нед 1'!Z65</f>
        <v>0</v>
      </c>
      <c r="G65" s="188">
        <f>'Сб День 6 Нед 1'!AE65+'Пт День 5 Нед 1'!AE65+'Чт День 4 Нед 1'!Y65+'Ср День 3 Нед 1'!AC65+'Вт День 2 Нед 1'!AC65+'Пн День 1 Нед 1'!AD65</f>
        <v>0</v>
      </c>
      <c r="H65" s="38">
        <f>'Сб День 6 Нед 1'!AI65+'Пт День 5 Нед 1'!AI65+'Чт День 4 Нед 1'!AC65+'Ср День 3 Нед 1'!AG65+'Вт День 2 Нед 1'!AG65+'Пн День 1 Нед 1'!AH65</f>
        <v>0</v>
      </c>
      <c r="I65" s="175">
        <f t="shared" si="0"/>
        <v>0</v>
      </c>
    </row>
    <row r="66" spans="1:9" ht="15" customHeight="1" x14ac:dyDescent="0.25">
      <c r="A66" s="67">
        <v>54</v>
      </c>
      <c r="B66" s="252" t="s">
        <v>92</v>
      </c>
      <c r="C66" s="25" t="s">
        <v>12</v>
      </c>
      <c r="D66" s="188">
        <f>'Сб День 6 Нед 1'!L66+'Пт День 5 Нед 1'!M66+'Чт День 4 Нед 1'!I66+'Ср День 3 Нед 1'!L66+'Вт День 2 Нед 1'!L66+'Пн День 1 Нед 1'!M66</f>
        <v>0</v>
      </c>
      <c r="E66" s="188">
        <f>'Сб День 6 Нед 1'!W66+'Пт День 5 Нед 1'!X66+'Чт День 4 Нед 1'!R66+'Ср День 3 Нед 1'!V66+'Вт День 2 Нед 1'!V66+'Пн День 1 Нед 1'!W66</f>
        <v>0</v>
      </c>
      <c r="F66" s="188">
        <f>'Сб День 6 Нед 1'!AA66+'Пт День 5 Нед 1'!AA66+'Чт День 4 Нед 1'!U66+'Ср День 3 Нед 1'!Y66+'Вт День 2 Нед 1'!Y66+'Пн День 1 Нед 1'!Z66</f>
        <v>0</v>
      </c>
      <c r="G66" s="188">
        <f>'Сб День 6 Нед 1'!AE66+'Пт День 5 Нед 1'!AE66+'Чт День 4 Нед 1'!Y66+'Ср День 3 Нед 1'!AC66+'Вт День 2 Нед 1'!AC66+'Пн День 1 Нед 1'!AD66</f>
        <v>0</v>
      </c>
      <c r="H66" s="38">
        <f>'Сб День 6 Нед 1'!AI66+'Пт День 5 Нед 1'!AI66+'Чт День 4 Нед 1'!AC66+'Ср День 3 Нед 1'!AG66+'Вт День 2 Нед 1'!AG66+'Пн День 1 Нед 1'!AH66</f>
        <v>0</v>
      </c>
      <c r="I66" s="175">
        <f t="shared" si="0"/>
        <v>0</v>
      </c>
    </row>
    <row r="67" spans="1:9" x14ac:dyDescent="0.25">
      <c r="A67" s="67">
        <v>55</v>
      </c>
      <c r="B67" s="50" t="s">
        <v>123</v>
      </c>
      <c r="C67" s="55" t="s">
        <v>12</v>
      </c>
      <c r="D67" s="188">
        <f>'Сб День 6 Нед 1'!L67+'Пт День 5 Нед 1'!M67+'Чт День 4 Нед 1'!I67+'Ср День 3 Нед 1'!L67+'Вт День 2 Нед 1'!L67+'Пн День 1 Нед 1'!M67</f>
        <v>8.294E-2</v>
      </c>
      <c r="E67" s="188">
        <f>'Сб День 6 Нед 1'!W67+'Пт День 5 Нед 1'!X67+'Чт День 4 Нед 1'!R67+'Ср День 3 Нед 1'!V67+'Вт День 2 Нед 1'!V67+'Пн День 1 Нед 1'!W67</f>
        <v>0</v>
      </c>
      <c r="F67" s="188">
        <f>'Сб День 6 Нед 1'!AA67+'Пт День 5 Нед 1'!AA67+'Чт День 4 Нед 1'!U67+'Ср День 3 Нед 1'!Y67+'Вт День 2 Нед 1'!Y67+'Пн День 1 Нед 1'!Z67</f>
        <v>0</v>
      </c>
      <c r="G67" s="188">
        <f>'Сб День 6 Нед 1'!AE67+'Пт День 5 Нед 1'!AE67+'Чт День 4 Нед 1'!Y67+'Ср День 3 Нед 1'!AC67+'Вт День 2 Нед 1'!AC67+'Пн День 1 Нед 1'!AD67</f>
        <v>0</v>
      </c>
      <c r="H67" s="38">
        <f>'Сб День 6 Нед 1'!AI67+'Пт День 5 Нед 1'!AI67+'Чт День 4 Нед 1'!AC67+'Ср День 3 Нед 1'!AG67+'Вт День 2 Нед 1'!AG67+'Пн День 1 Нед 1'!AH67</f>
        <v>0</v>
      </c>
      <c r="I67" s="175">
        <f t="shared" si="0"/>
        <v>8.294E-2</v>
      </c>
    </row>
    <row r="68" spans="1:9" ht="15" customHeight="1" x14ac:dyDescent="0.25">
      <c r="A68" s="67">
        <v>56</v>
      </c>
      <c r="B68" s="253" t="s">
        <v>53</v>
      </c>
      <c r="C68" s="20" t="s">
        <v>12</v>
      </c>
      <c r="D68" s="188">
        <f>'Сб День 6 Нед 1'!L68+'Пт День 5 Нед 1'!M68+'Чт День 4 Нед 1'!I68+'Ср День 3 Нед 1'!L68+'Вт День 2 Нед 1'!L68+'Пн День 1 Нед 1'!M68</f>
        <v>0</v>
      </c>
      <c r="E68" s="188">
        <f>'Сб День 6 Нед 1'!W68+'Пт День 5 Нед 1'!X68+'Чт День 4 Нед 1'!R68+'Ср День 3 Нед 1'!V68+'Вт День 2 Нед 1'!V68+'Пн День 1 Нед 1'!W68</f>
        <v>0</v>
      </c>
      <c r="F68" s="188">
        <f>'Сб День 6 Нед 1'!AA68+'Пт День 5 Нед 1'!AA68+'Чт День 4 Нед 1'!U68+'Ср День 3 Нед 1'!Y68+'Вт День 2 Нед 1'!Y68+'Пн День 1 Нед 1'!Z68</f>
        <v>0</v>
      </c>
      <c r="G68" s="188">
        <f>'Сб День 6 Нед 1'!AE68+'Пт День 5 Нед 1'!AE68+'Чт День 4 Нед 1'!Y68+'Ср День 3 Нед 1'!AC68+'Вт День 2 Нед 1'!AC68+'Пн День 1 Нед 1'!AD68</f>
        <v>0</v>
      </c>
      <c r="H68" s="38">
        <f>'Сб День 6 Нед 1'!AI68+'Пт День 5 Нед 1'!AI68+'Чт День 4 Нед 1'!AC68+'Ср День 3 Нед 1'!AG68+'Вт День 2 Нед 1'!AG68+'Пн День 1 Нед 1'!AH68</f>
        <v>0</v>
      </c>
      <c r="I68" s="175">
        <f t="shared" si="0"/>
        <v>0</v>
      </c>
    </row>
    <row r="69" spans="1:9" ht="15" customHeight="1" x14ac:dyDescent="0.25">
      <c r="A69" s="67">
        <v>57</v>
      </c>
      <c r="B69" s="252" t="s">
        <v>54</v>
      </c>
      <c r="C69" s="17" t="s">
        <v>12</v>
      </c>
      <c r="D69" s="188">
        <f>'Сб День 6 Нед 1'!L69+'Пт День 5 Нед 1'!M69+'Чт День 4 Нед 1'!I69+'Ср День 3 Нед 1'!L69+'Вт День 2 Нед 1'!L69+'Пн День 1 Нед 1'!M69</f>
        <v>0</v>
      </c>
      <c r="E69" s="188">
        <f>'Сб День 6 Нед 1'!W69+'Пт День 5 Нед 1'!X69+'Чт День 4 Нед 1'!R69+'Ср День 3 Нед 1'!V69+'Вт День 2 Нед 1'!V69+'Пн День 1 Нед 1'!W69</f>
        <v>0</v>
      </c>
      <c r="F69" s="188">
        <f>'Сб День 6 Нед 1'!AA69+'Пт День 5 Нед 1'!AA69+'Чт День 4 Нед 1'!U69+'Ср День 3 Нед 1'!Y69+'Вт День 2 Нед 1'!Y69+'Пн День 1 Нед 1'!Z69</f>
        <v>0</v>
      </c>
      <c r="G69" s="188">
        <f>'Сб День 6 Нед 1'!AE69+'Пт День 5 Нед 1'!AE69+'Чт День 4 Нед 1'!Y69+'Ср День 3 Нед 1'!AC69+'Вт День 2 Нед 1'!AC69+'Пн День 1 Нед 1'!AD69</f>
        <v>0</v>
      </c>
      <c r="H69" s="38">
        <f>'Сб День 6 Нед 1'!AI69+'Пт День 5 Нед 1'!AI69+'Чт День 4 Нед 1'!AC69+'Ср День 3 Нед 1'!AG69+'Вт День 2 Нед 1'!AG69+'Пн День 1 Нед 1'!AH69</f>
        <v>2.7300000000000001E-2</v>
      </c>
      <c r="I69" s="175">
        <f t="shared" si="0"/>
        <v>2.7300000000000001E-2</v>
      </c>
    </row>
    <row r="70" spans="1:9" ht="15" customHeight="1" x14ac:dyDescent="0.25">
      <c r="A70" s="67">
        <v>58</v>
      </c>
      <c r="B70" s="252" t="s">
        <v>55</v>
      </c>
      <c r="C70" s="17" t="s">
        <v>12</v>
      </c>
      <c r="D70" s="188">
        <f>'Сб День 6 Нед 1'!L70+'Пт День 5 Нед 1'!M70+'Чт День 4 Нед 1'!I70+'Ср День 3 Нед 1'!L70+'Вт День 2 Нед 1'!L70+'Пн День 1 Нед 1'!M70</f>
        <v>0</v>
      </c>
      <c r="E70" s="188">
        <f>'Сб День 6 Нед 1'!W70+'Пт День 5 Нед 1'!X70+'Чт День 4 Нед 1'!R70+'Ср День 3 Нед 1'!V70+'Вт День 2 Нед 1'!V70+'Пн День 1 Нед 1'!W70</f>
        <v>0</v>
      </c>
      <c r="F70" s="188">
        <f>'Сб День 6 Нед 1'!AA70+'Пт День 5 Нед 1'!AA70+'Чт День 4 Нед 1'!U70+'Ср День 3 Нед 1'!Y70+'Вт День 2 Нед 1'!Y70+'Пн День 1 Нед 1'!Z70</f>
        <v>0</v>
      </c>
      <c r="G70" s="188">
        <f>'Сб День 6 Нед 1'!AE70+'Пт День 5 Нед 1'!AE70+'Чт День 4 Нед 1'!Y70+'Ср День 3 Нед 1'!AC70+'Вт День 2 Нед 1'!AC70+'Пн День 1 Нед 1'!AD70</f>
        <v>0</v>
      </c>
      <c r="H70" s="38">
        <f>'Сб День 6 Нед 1'!AI70+'Пт День 5 Нед 1'!AI70+'Чт День 4 Нед 1'!AC70+'Ср День 3 Нед 1'!AG70+'Вт День 2 Нед 1'!AG70+'Пн День 1 Нед 1'!AH70</f>
        <v>0</v>
      </c>
      <c r="I70" s="175">
        <f t="shared" si="0"/>
        <v>0</v>
      </c>
    </row>
    <row r="71" spans="1:9" x14ac:dyDescent="0.25">
      <c r="A71" s="67">
        <v>59</v>
      </c>
      <c r="B71" s="252" t="s">
        <v>56</v>
      </c>
      <c r="C71" s="17" t="s">
        <v>12</v>
      </c>
      <c r="D71" s="188">
        <f>'Сб День 6 Нед 1'!L71+'Пт День 5 Нед 1'!M71+'Чт День 4 Нед 1'!I71+'Ср День 3 Нед 1'!L71+'Вт День 2 Нед 1'!L71+'Пн День 1 Нед 1'!M71</f>
        <v>4.5999999999999999E-3</v>
      </c>
      <c r="E71" s="188">
        <f>'Сб День 6 Нед 1'!W71+'Пт День 5 Нед 1'!X71+'Чт День 4 Нед 1'!R71+'Ср День 3 Нед 1'!V71+'Вт День 2 Нед 1'!V71+'Пн День 1 Нед 1'!W71</f>
        <v>4.5999999999999999E-3</v>
      </c>
      <c r="F71" s="188">
        <f>'Сб День 6 Нед 1'!AA71+'Пт День 5 Нед 1'!AA71+'Чт День 4 Нед 1'!U71+'Ср День 3 Нед 1'!Y71+'Вт День 2 Нед 1'!Y71+'Пн День 1 Нед 1'!Z71</f>
        <v>0</v>
      </c>
      <c r="G71" s="188">
        <f>'Сб День 6 Нед 1'!AE71+'Пт День 5 Нед 1'!AE71+'Чт День 4 Нед 1'!Y71+'Ср День 3 Нед 1'!AC71+'Вт День 2 Нед 1'!AC71+'Пн День 1 Нед 1'!AD71</f>
        <v>0</v>
      </c>
      <c r="H71" s="38">
        <f>'Сб День 6 Нед 1'!AI71+'Пт День 5 Нед 1'!AI71+'Чт День 4 Нед 1'!AC71+'Ср День 3 Нед 1'!AG71+'Вт День 2 Нед 1'!AG71+'Пн День 1 Нед 1'!AH71</f>
        <v>4.0000000000000001E-3</v>
      </c>
      <c r="I71" s="175">
        <f t="shared" si="0"/>
        <v>1.32E-2</v>
      </c>
    </row>
    <row r="72" spans="1:9" ht="15" customHeight="1" x14ac:dyDescent="0.25">
      <c r="A72" s="67">
        <v>60</v>
      </c>
      <c r="B72" s="50" t="s">
        <v>109</v>
      </c>
      <c r="C72" s="55" t="s">
        <v>12</v>
      </c>
      <c r="D72" s="188">
        <f>'Сб День 6 Нед 1'!L72+'Пт День 5 Нед 1'!M72+'Чт День 4 Нед 1'!I72+'Ср День 3 Нед 1'!L72+'Вт День 2 Нед 1'!L72+'Пн День 1 Нед 1'!M72</f>
        <v>0</v>
      </c>
      <c r="E72" s="188">
        <f>'Сб День 6 Нед 1'!W72+'Пт День 5 Нед 1'!X72+'Чт День 4 Нед 1'!R72+'Ср День 3 Нед 1'!V72+'Вт День 2 Нед 1'!V72+'Пн День 1 Нед 1'!W72</f>
        <v>0</v>
      </c>
      <c r="F72" s="188">
        <f>'Сб День 6 Нед 1'!AA72+'Пт День 5 Нед 1'!AA72+'Чт День 4 Нед 1'!U72+'Ср День 3 Нед 1'!Y72+'Вт День 2 Нед 1'!Y72+'Пн День 1 Нед 1'!Z72</f>
        <v>0</v>
      </c>
      <c r="G72" s="188">
        <f>'Сб День 6 Нед 1'!AE72+'Пт День 5 Нед 1'!AE72+'Чт День 4 Нед 1'!Y72+'Ср День 3 Нед 1'!AC72+'Вт День 2 Нед 1'!AC72+'Пн День 1 Нед 1'!AD72</f>
        <v>0</v>
      </c>
      <c r="H72" s="38">
        <f>'Сб День 6 Нед 1'!AI72+'Пт День 5 Нед 1'!AI72+'Чт День 4 Нед 1'!AC72+'Ср День 3 Нед 1'!AG72+'Вт День 2 Нед 1'!AG72+'Пн День 1 Нед 1'!AH72</f>
        <v>0</v>
      </c>
      <c r="I72" s="175">
        <f t="shared" ref="I72:I135" si="1">D72+E72+F72+G72+H72</f>
        <v>0</v>
      </c>
    </row>
    <row r="73" spans="1:9" x14ac:dyDescent="0.25">
      <c r="A73" s="15"/>
      <c r="B73" s="314" t="s">
        <v>198</v>
      </c>
      <c r="C73" s="7"/>
      <c r="D73" s="188"/>
      <c r="E73" s="188"/>
      <c r="F73" s="188"/>
      <c r="G73" s="188"/>
      <c r="H73" s="38"/>
      <c r="I73" s="175"/>
    </row>
    <row r="74" spans="1:9" x14ac:dyDescent="0.25">
      <c r="A74" s="15">
        <v>61</v>
      </c>
      <c r="B74" s="252" t="s">
        <v>57</v>
      </c>
      <c r="C74" s="17" t="s">
        <v>12</v>
      </c>
      <c r="D74" s="188">
        <f>'Сб День 6 Нед 1'!L74+'Пт День 5 Нед 1'!M74+'Чт День 4 Нед 1'!I74+'Ср День 3 Нед 1'!L74+'Вт День 2 Нед 1'!L74+'Пн День 1 Нед 1'!M74</f>
        <v>3.0000000000000001E-3</v>
      </c>
      <c r="E74" s="188">
        <f>'Сб День 6 Нед 1'!W74+'Пт День 5 Нед 1'!X74+'Чт День 4 Нед 1'!R74+'Ср День 3 Нед 1'!V74+'Вт День 2 Нед 1'!V74+'Пн День 1 Нед 1'!W74</f>
        <v>2.5000000000000001E-3</v>
      </c>
      <c r="F74" s="188">
        <f>'Сб День 6 Нед 1'!AA74+'Пт День 5 Нед 1'!AA74+'Чт День 4 Нед 1'!U74+'Ср День 3 Нед 1'!Y74+'Вт День 2 Нед 1'!Y74+'Пн День 1 Нед 1'!Z74</f>
        <v>2E-3</v>
      </c>
      <c r="G74" s="188">
        <f>'Сб День 6 Нед 1'!AE74+'Пт День 5 Нед 1'!AE74+'Чт День 4 Нед 1'!Y74+'Ср День 3 Нед 1'!AC74+'Вт День 2 Нед 1'!AC74+'Пн День 1 Нед 1'!AD74</f>
        <v>0</v>
      </c>
      <c r="H74" s="38">
        <f>'Сб День 6 Нед 1'!AI74+'Пт День 5 Нед 1'!AI74+'Чт День 4 Нед 1'!AC74+'Ср День 3 Нед 1'!AG74+'Вт День 2 Нед 1'!AG74+'Пн День 1 Нед 1'!AH74</f>
        <v>5.0000000000000001E-4</v>
      </c>
      <c r="I74" s="175">
        <f t="shared" si="1"/>
        <v>8.0000000000000002E-3</v>
      </c>
    </row>
    <row r="75" spans="1:9" x14ac:dyDescent="0.25">
      <c r="A75" s="15">
        <v>62</v>
      </c>
      <c r="B75" s="252" t="s">
        <v>58</v>
      </c>
      <c r="C75" s="17" t="s">
        <v>12</v>
      </c>
      <c r="D75" s="188">
        <f>'Сб День 6 Нед 1'!L75+'Пт День 5 Нед 1'!M75+'Чт День 4 Нед 1'!I75+'Ср День 3 Нед 1'!L75+'Вт День 2 Нед 1'!L75+'Пн День 1 Нед 1'!M75</f>
        <v>0</v>
      </c>
      <c r="E75" s="188">
        <f>'Сб День 6 Нед 1'!W75+'Пт День 5 Нед 1'!X75+'Чт День 4 Нед 1'!R75+'Ср День 3 Нед 1'!V75+'Вт День 2 Нед 1'!V75+'Пн День 1 Нед 1'!W75</f>
        <v>0</v>
      </c>
      <c r="F75" s="188">
        <f>'Сб День 6 Нед 1'!AA75+'Пт День 5 Нед 1'!AA75+'Чт День 4 Нед 1'!U75+'Ср День 3 Нед 1'!Y75+'Вт День 2 Нед 1'!Y75+'Пн День 1 Нед 1'!Z75</f>
        <v>0</v>
      </c>
      <c r="G75" s="188">
        <f>'Сб День 6 Нед 1'!AE75+'Пт День 5 Нед 1'!AE75+'Чт День 4 Нед 1'!Y75+'Ср День 3 Нед 1'!AC75+'Вт День 2 Нед 1'!AC75+'Пн День 1 Нед 1'!AD75</f>
        <v>0</v>
      </c>
      <c r="H75" s="38">
        <f>'Сб День 6 Нед 1'!AI75+'Пт День 5 Нед 1'!AI75+'Чт День 4 Нед 1'!AC75+'Ср День 3 Нед 1'!AG75+'Вт День 2 Нед 1'!AG75+'Пн День 1 Нед 1'!AH75</f>
        <v>0</v>
      </c>
      <c r="I75" s="175">
        <f t="shared" si="1"/>
        <v>0</v>
      </c>
    </row>
    <row r="76" spans="1:9" x14ac:dyDescent="0.25">
      <c r="A76" s="15">
        <v>63</v>
      </c>
      <c r="B76" s="252" t="s">
        <v>59</v>
      </c>
      <c r="C76" s="17" t="s">
        <v>12</v>
      </c>
      <c r="D76" s="188">
        <f>'Сб День 6 Нед 1'!L76+'Пт День 5 Нед 1'!M76+'Чт День 4 Нед 1'!I76+'Ср День 3 Нед 1'!L76+'Вт День 2 Нед 1'!L76+'Пн День 1 Нед 1'!M76</f>
        <v>0</v>
      </c>
      <c r="E76" s="188">
        <f>'Сб День 6 Нед 1'!W76+'Пт День 5 Нед 1'!X76+'Чт День 4 Нед 1'!R76+'Ср День 3 Нед 1'!V76+'Вт День 2 Нед 1'!V76+'Пн День 1 Нед 1'!W76</f>
        <v>0</v>
      </c>
      <c r="F76" s="188">
        <f>'Сб День 6 Нед 1'!AA76+'Пт День 5 Нед 1'!AA76+'Чт День 4 Нед 1'!U76+'Ср День 3 Нед 1'!Y76+'Вт День 2 Нед 1'!Y76+'Пн День 1 Нед 1'!Z76</f>
        <v>0</v>
      </c>
      <c r="G76" s="188">
        <f>'Сб День 6 Нед 1'!AE76+'Пт День 5 Нед 1'!AE76+'Чт День 4 Нед 1'!Y76+'Ср День 3 Нед 1'!AC76+'Вт День 2 Нед 1'!AC76+'Пн День 1 Нед 1'!AD76</f>
        <v>0</v>
      </c>
      <c r="H76" s="38">
        <f>'Сб День 6 Нед 1'!AI76+'Пт День 5 Нед 1'!AI76+'Чт День 4 Нед 1'!AC76+'Ср День 3 Нед 1'!AG76+'Вт День 2 Нед 1'!AG76+'Пн День 1 Нед 1'!AH76</f>
        <v>2.4E-2</v>
      </c>
      <c r="I76" s="175">
        <f t="shared" si="1"/>
        <v>2.4E-2</v>
      </c>
    </row>
    <row r="77" spans="1:9" x14ac:dyDescent="0.25">
      <c r="A77" s="15">
        <v>64</v>
      </c>
      <c r="B77" s="252" t="s">
        <v>60</v>
      </c>
      <c r="C77" s="17" t="s">
        <v>12</v>
      </c>
      <c r="D77" s="188">
        <f>'Сб День 6 Нед 1'!L77+'Пт День 5 Нед 1'!M77+'Чт День 4 Нед 1'!I77+'Ср День 3 Нед 1'!L77+'Вт День 2 Нед 1'!L77+'Пн День 1 Нед 1'!M77</f>
        <v>5.0000000000000001E-3</v>
      </c>
      <c r="E77" s="188">
        <f>'Сб День 6 Нед 1'!W77+'Пт День 5 Нед 1'!X77+'Чт День 4 Нед 1'!R77+'Ср День 3 Нед 1'!V77+'Вт День 2 Нед 1'!V77+'Пн День 1 Нед 1'!W77</f>
        <v>0</v>
      </c>
      <c r="F77" s="188">
        <f>'Сб День 6 Нед 1'!AA77+'Пт День 5 Нед 1'!AA77+'Чт День 4 Нед 1'!U77+'Ср День 3 Нед 1'!Y77+'Вт День 2 Нед 1'!Y77+'Пн День 1 Нед 1'!Z77</f>
        <v>0</v>
      </c>
      <c r="G77" s="188">
        <f>'Сб День 6 Нед 1'!AE77+'Пт День 5 Нед 1'!AE77+'Чт День 4 Нед 1'!Y77+'Ср День 3 Нед 1'!AC77+'Вт День 2 Нед 1'!AC77+'Пн День 1 Нед 1'!AD77</f>
        <v>0</v>
      </c>
      <c r="H77" s="38">
        <f>'Сб День 6 Нед 1'!AI77+'Пт День 5 Нед 1'!AI77+'Чт День 4 Нед 1'!AC77+'Ср День 3 Нед 1'!AG77+'Вт День 2 Нед 1'!AG77+'Пн День 1 Нед 1'!AH77</f>
        <v>0</v>
      </c>
      <c r="I77" s="175">
        <f t="shared" si="1"/>
        <v>5.0000000000000001E-3</v>
      </c>
    </row>
    <row r="78" spans="1:9" ht="15" customHeight="1" x14ac:dyDescent="0.25">
      <c r="A78" s="15">
        <v>65</v>
      </c>
      <c r="B78" s="252" t="s">
        <v>195</v>
      </c>
      <c r="C78" s="17" t="s">
        <v>12</v>
      </c>
      <c r="D78" s="188">
        <f>'Сб День 6 Нед 1'!L78+'Пт День 5 Нед 1'!M78+'Чт День 4 Нед 1'!I78+'Ср День 3 Нед 1'!L78+'Вт День 2 Нед 1'!L78+'Пн День 1 Нед 1'!M78</f>
        <v>0</v>
      </c>
      <c r="E78" s="188">
        <f>'Сб День 6 Нед 1'!W78+'Пт День 5 Нед 1'!X78+'Чт День 4 Нед 1'!R78+'Ср День 3 Нед 1'!V78+'Вт День 2 Нед 1'!V78+'Пн День 1 Нед 1'!W78</f>
        <v>0</v>
      </c>
      <c r="F78" s="188">
        <f>'Сб День 6 Нед 1'!AA78+'Пт День 5 Нед 1'!AA78+'Чт День 4 Нед 1'!U78+'Ср День 3 Нед 1'!Y78+'Вт День 2 Нед 1'!Y78+'Пн День 1 Нед 1'!Z78</f>
        <v>0</v>
      </c>
      <c r="G78" s="188">
        <f>'Сб День 6 Нед 1'!AE78+'Пт День 5 Нед 1'!AE78+'Чт День 4 Нед 1'!Y78+'Ср День 3 Нед 1'!AC78+'Вт День 2 Нед 1'!AC78+'Пн День 1 Нед 1'!AD78</f>
        <v>0</v>
      </c>
      <c r="H78" s="38">
        <f>'Сб День 6 Нед 1'!AI78+'Пт День 5 Нед 1'!AI78+'Чт День 4 Нед 1'!AC78+'Ср День 3 Нед 1'!AG78+'Вт День 2 Нед 1'!AG78+'Пн День 1 Нед 1'!AH78</f>
        <v>0</v>
      </c>
      <c r="I78" s="175">
        <f t="shared" si="1"/>
        <v>0</v>
      </c>
    </row>
    <row r="79" spans="1:9" ht="15" customHeight="1" x14ac:dyDescent="0.25">
      <c r="A79" s="15"/>
      <c r="B79" s="335" t="s">
        <v>196</v>
      </c>
      <c r="C79" s="7"/>
      <c r="D79" s="188"/>
      <c r="E79" s="188"/>
      <c r="F79" s="188"/>
      <c r="G79" s="188"/>
      <c r="H79" s="38"/>
      <c r="I79" s="175"/>
    </row>
    <row r="80" spans="1:9" x14ac:dyDescent="0.25">
      <c r="A80" s="15">
        <v>66</v>
      </c>
      <c r="B80" s="253" t="s">
        <v>66</v>
      </c>
      <c r="C80" s="20" t="s">
        <v>12</v>
      </c>
      <c r="D80" s="188">
        <f>'Сб День 6 Нед 1'!L80+'Пт День 5 Нед 1'!M80+'Чт День 4 Нед 1'!I80+'Ср День 3 Нед 1'!L80+'Вт День 2 Нед 1'!L80+'Пн День 1 Нед 1'!M80</f>
        <v>2.0400000000000001E-2</v>
      </c>
      <c r="E80" s="188">
        <f>'Сб День 6 Нед 1'!W80+'Пт День 5 Нед 1'!X80+'Чт День 4 Нед 1'!R80+'Ср День 3 Нед 1'!V80+'Вт День 2 Нед 1'!V80+'Пн День 1 Нед 1'!W80</f>
        <v>2.0400000000000001E-2</v>
      </c>
      <c r="F80" s="188">
        <f>'Сб День 6 Нед 1'!AA80+'Пт День 5 Нед 1'!AA80+'Чт День 4 Нед 1'!U80+'Ср День 3 Нед 1'!Y80+'Вт День 2 Нед 1'!Y80+'Пн День 1 Нед 1'!Z80</f>
        <v>2.0400000000000001E-2</v>
      </c>
      <c r="G80" s="188">
        <f>'Сб День 6 Нед 1'!AE80+'Пт День 5 Нед 1'!AE80+'Чт День 4 Нед 1'!Y80+'Ср День 3 Нед 1'!AC80+'Вт День 2 Нед 1'!AC80+'Пн День 1 Нед 1'!AD80</f>
        <v>0</v>
      </c>
      <c r="H80" s="38">
        <f>'Сб День 6 Нед 1'!AI80+'Пт День 5 Нед 1'!AI80+'Чт День 4 Нед 1'!AC80+'Ср День 3 Нед 1'!AG80+'Вт День 2 Нед 1'!AG80+'Пн День 1 Нед 1'!AH80</f>
        <v>2.0400000000000001E-2</v>
      </c>
      <c r="I80" s="175">
        <f t="shared" si="1"/>
        <v>8.1600000000000006E-2</v>
      </c>
    </row>
    <row r="81" spans="1:9" ht="15" customHeight="1" x14ac:dyDescent="0.25">
      <c r="A81" s="15">
        <v>67</v>
      </c>
      <c r="B81" s="253" t="s">
        <v>67</v>
      </c>
      <c r="C81" s="20" t="s">
        <v>12</v>
      </c>
      <c r="D81" s="188">
        <f>'Сб День 6 Нед 1'!L81+'Пт День 5 Нед 1'!M81+'Чт День 4 Нед 1'!I81+'Ср День 3 Нед 1'!L81+'Вт День 2 Нед 1'!L81+'Пн День 1 Нед 1'!M81</f>
        <v>0</v>
      </c>
      <c r="E81" s="188">
        <f>'Сб День 6 Нед 1'!W81+'Пт День 5 Нед 1'!X81+'Чт День 4 Нед 1'!R81+'Ср День 3 Нед 1'!V81+'Вт День 2 Нед 1'!V81+'Пн День 1 Нед 1'!W81</f>
        <v>0</v>
      </c>
      <c r="F81" s="188">
        <f>'Сб День 6 Нед 1'!AA81+'Пт День 5 Нед 1'!AA81+'Чт День 4 Нед 1'!U81+'Ср День 3 Нед 1'!Y81+'Вт День 2 Нед 1'!Y81+'Пн День 1 Нед 1'!Z81</f>
        <v>0</v>
      </c>
      <c r="G81" s="188">
        <f>'Сб День 6 Нед 1'!AE81+'Пт День 5 Нед 1'!AE81+'Чт День 4 Нед 1'!Y81+'Ср День 3 Нед 1'!AC81+'Вт День 2 Нед 1'!AC81+'Пн День 1 Нед 1'!AD81</f>
        <v>0</v>
      </c>
      <c r="H81" s="38">
        <f>'Сб День 6 Нед 1'!AI81+'Пт День 5 Нед 1'!AI81+'Чт День 4 Нед 1'!AC81+'Ср День 3 Нед 1'!AG81+'Вт День 2 Нед 1'!AG81+'Пн День 1 Нед 1'!AH81</f>
        <v>2.52E-2</v>
      </c>
      <c r="I81" s="175">
        <f t="shared" si="1"/>
        <v>2.52E-2</v>
      </c>
    </row>
    <row r="82" spans="1:9" ht="15" customHeight="1" x14ac:dyDescent="0.25">
      <c r="A82" s="15">
        <v>68</v>
      </c>
      <c r="B82" s="253" t="s">
        <v>68</v>
      </c>
      <c r="C82" s="20" t="s">
        <v>12</v>
      </c>
      <c r="D82" s="188">
        <f>'Сб День 6 Нед 1'!L82+'Пт День 5 Нед 1'!M82+'Чт День 4 Нед 1'!I82+'Ср День 3 Нед 1'!L82+'Вт День 2 Нед 1'!L82+'Пн День 1 Нед 1'!M82</f>
        <v>0</v>
      </c>
      <c r="E82" s="188">
        <f>'Сб День 6 Нед 1'!W82+'Пт День 5 Нед 1'!X82+'Чт День 4 Нед 1'!R82+'Ср День 3 Нед 1'!V82+'Вт День 2 Нед 1'!V82+'Пн День 1 Нед 1'!W82</f>
        <v>0</v>
      </c>
      <c r="F82" s="188">
        <f>'Сб День 6 Нед 1'!AA82+'Пт День 5 Нед 1'!AA82+'Чт День 4 Нед 1'!U82+'Ср День 3 Нед 1'!Y82+'Вт День 2 Нед 1'!Y82+'Пн День 1 Нед 1'!Z82</f>
        <v>0</v>
      </c>
      <c r="G82" s="188">
        <f>'Сб День 6 Нед 1'!AE82+'Пт День 5 Нед 1'!AE82+'Чт День 4 Нед 1'!Y82+'Ср День 3 Нед 1'!AC82+'Вт День 2 Нед 1'!AC82+'Пн День 1 Нед 1'!AD82</f>
        <v>0</v>
      </c>
      <c r="H82" s="38">
        <f>'Сб День 6 Нед 1'!AI82+'Пт День 5 Нед 1'!AI82+'Чт День 4 Нед 1'!AC82+'Ср День 3 Нед 1'!AG82+'Вт День 2 Нед 1'!AG82+'Пн День 1 Нед 1'!AH82</f>
        <v>0</v>
      </c>
      <c r="I82" s="175">
        <f t="shared" si="1"/>
        <v>0</v>
      </c>
    </row>
    <row r="83" spans="1:9" ht="15" customHeight="1" x14ac:dyDescent="0.25">
      <c r="A83" s="15">
        <v>69</v>
      </c>
      <c r="B83" s="252" t="s">
        <v>69</v>
      </c>
      <c r="C83" s="17" t="s">
        <v>12</v>
      </c>
      <c r="D83" s="188">
        <f>'Сб День 6 Нед 1'!L83+'Пт День 5 Нед 1'!M83+'Чт День 4 Нед 1'!I83+'Ср День 3 Нед 1'!L83+'Вт День 2 Нед 1'!L83+'Пн День 1 Нед 1'!M83</f>
        <v>0</v>
      </c>
      <c r="E83" s="188">
        <f>'Сб День 6 Нед 1'!W83+'Пт День 5 Нед 1'!X83+'Чт День 4 Нед 1'!R83+'Ср День 3 Нед 1'!V83+'Вт День 2 Нед 1'!V83+'Пн День 1 Нед 1'!W83</f>
        <v>0</v>
      </c>
      <c r="F83" s="188">
        <f>'Сб День 6 Нед 1'!AA83+'Пт День 5 Нед 1'!AA83+'Чт День 4 Нед 1'!U83+'Ср День 3 Нед 1'!Y83+'Вт День 2 Нед 1'!Y83+'Пн День 1 Нед 1'!Z83</f>
        <v>0</v>
      </c>
      <c r="G83" s="188">
        <f>'Сб День 6 Нед 1'!AE83+'Пт День 5 Нед 1'!AE83+'Чт День 4 Нед 1'!Y83+'Ср День 3 Нед 1'!AC83+'Вт День 2 Нед 1'!AC83+'Пн День 1 Нед 1'!AD83</f>
        <v>0</v>
      </c>
      <c r="H83" s="38">
        <f>'Сб День 6 Нед 1'!AI83+'Пт День 5 Нед 1'!AI83+'Чт День 4 Нед 1'!AC83+'Ср День 3 Нед 1'!AG83+'Вт День 2 Нед 1'!AG83+'Пн День 1 Нед 1'!AH83</f>
        <v>0</v>
      </c>
      <c r="I83" s="175">
        <f t="shared" si="1"/>
        <v>0</v>
      </c>
    </row>
    <row r="84" spans="1:9" x14ac:dyDescent="0.25">
      <c r="A84" s="15">
        <v>70</v>
      </c>
      <c r="B84" s="252" t="s">
        <v>70</v>
      </c>
      <c r="C84" s="17" t="s">
        <v>12</v>
      </c>
      <c r="D84" s="188">
        <f>'Сб День 6 Нед 1'!L84+'Пт День 5 Нед 1'!M84+'Чт День 4 Нед 1'!I84+'Ср День 3 Нед 1'!L84+'Вт День 2 Нед 1'!L84+'Пн День 1 Нед 1'!M84</f>
        <v>0</v>
      </c>
      <c r="E84" s="188">
        <f>'Сб День 6 Нед 1'!W84+'Пт День 5 Нед 1'!X84+'Чт День 4 Нед 1'!R84+'Ср День 3 Нед 1'!V84+'Вт День 2 Нед 1'!V84+'Пн День 1 Нед 1'!W84</f>
        <v>0</v>
      </c>
      <c r="F84" s="188">
        <f>'Сб День 6 Нед 1'!AA84+'Пт День 5 Нед 1'!AA84+'Чт День 4 Нед 1'!U84+'Ср День 3 Нед 1'!Y84+'Вт День 2 Нед 1'!Y84+'Пн День 1 Нед 1'!Z84</f>
        <v>0</v>
      </c>
      <c r="G84" s="188">
        <f>'Сб День 6 Нед 1'!AE84+'Пт День 5 Нед 1'!AE84+'Чт День 4 Нед 1'!Y84+'Ср День 3 Нед 1'!AC84+'Вт День 2 Нед 1'!AC84+'Пн День 1 Нед 1'!AD84</f>
        <v>0</v>
      </c>
      <c r="H84" s="38">
        <f>'Сб День 6 Нед 1'!AI84+'Пт День 5 Нед 1'!AI84+'Чт День 4 Нед 1'!AC84+'Ср День 3 Нед 1'!AG84+'Вт День 2 Нед 1'!AG84+'Пн День 1 Нед 1'!AH84</f>
        <v>0.02</v>
      </c>
      <c r="I84" s="175">
        <f t="shared" si="1"/>
        <v>0.02</v>
      </c>
    </row>
    <row r="85" spans="1:9" ht="15" customHeight="1" x14ac:dyDescent="0.25">
      <c r="A85" s="15">
        <v>71</v>
      </c>
      <c r="B85" s="257" t="s">
        <v>103</v>
      </c>
      <c r="C85" s="17" t="s">
        <v>12</v>
      </c>
      <c r="D85" s="188">
        <f>'Сб День 6 Нед 1'!L85+'Пт День 5 Нед 1'!M85+'Чт День 4 Нед 1'!I85+'Ср День 3 Нед 1'!L85+'Вт День 2 Нед 1'!L85+'Пн День 1 Нед 1'!M85</f>
        <v>0</v>
      </c>
      <c r="E85" s="188">
        <f>'Сб День 6 Нед 1'!W85+'Пт День 5 Нед 1'!X85+'Чт День 4 Нед 1'!R85+'Ср День 3 Нед 1'!V85+'Вт День 2 Нед 1'!V85+'Пн День 1 Нед 1'!W85</f>
        <v>0</v>
      </c>
      <c r="F85" s="188">
        <f>'Сб День 6 Нед 1'!AA85+'Пт День 5 Нед 1'!AA85+'Чт День 4 Нед 1'!U85+'Ср День 3 Нед 1'!Y85+'Вт День 2 Нед 1'!Y85+'Пн День 1 Нед 1'!Z85</f>
        <v>0</v>
      </c>
      <c r="G85" s="188">
        <f>'Сб День 6 Нед 1'!AE85+'Пт День 5 Нед 1'!AE85+'Чт День 4 Нед 1'!Y85+'Ср День 3 Нед 1'!AC85+'Вт День 2 Нед 1'!AC85+'Пн День 1 Нед 1'!AD85</f>
        <v>0</v>
      </c>
      <c r="H85" s="38">
        <f>'Сб День 6 Нед 1'!AI85+'Пт День 5 Нед 1'!AI85+'Чт День 4 Нед 1'!AC85+'Ср День 3 Нед 1'!AG85+'Вт День 2 Нед 1'!AG85+'Пн День 1 Нед 1'!AH85</f>
        <v>0</v>
      </c>
      <c r="I85" s="175">
        <f t="shared" si="1"/>
        <v>0</v>
      </c>
    </row>
    <row r="86" spans="1:9" ht="15" customHeight="1" x14ac:dyDescent="0.25">
      <c r="A86" s="15">
        <v>72</v>
      </c>
      <c r="B86" s="257" t="s">
        <v>111</v>
      </c>
      <c r="C86" s="17" t="s">
        <v>12</v>
      </c>
      <c r="D86" s="188">
        <f>'Сб День 6 Нед 1'!L86+'Пт День 5 Нед 1'!M86+'Чт День 4 Нед 1'!I86+'Ср День 3 Нед 1'!L86+'Вт День 2 Нед 1'!L86+'Пн День 1 Нед 1'!M86</f>
        <v>0</v>
      </c>
      <c r="E86" s="188">
        <f>'Сб День 6 Нед 1'!W86+'Пт День 5 Нед 1'!X86+'Чт День 4 Нед 1'!R86+'Ср День 3 Нед 1'!V86+'Вт День 2 Нед 1'!V86+'Пн День 1 Нед 1'!W86</f>
        <v>0</v>
      </c>
      <c r="F86" s="188">
        <f>'Сб День 6 Нед 1'!AA86+'Пт День 5 Нед 1'!AA86+'Чт День 4 Нед 1'!U86+'Ср День 3 Нед 1'!Y86+'Вт День 2 Нед 1'!Y86+'Пн День 1 Нед 1'!Z86</f>
        <v>0</v>
      </c>
      <c r="G86" s="188">
        <f>'Сб День 6 Нед 1'!AE86+'Пт День 5 Нед 1'!AE86+'Чт День 4 Нед 1'!Y86+'Ср День 3 Нед 1'!AC86+'Вт День 2 Нед 1'!AC86+'Пн День 1 Нед 1'!AD86</f>
        <v>0</v>
      </c>
      <c r="H86" s="38">
        <f>'Сб День 6 Нед 1'!AI86+'Пт День 5 Нед 1'!AI86+'Чт День 4 Нед 1'!AC86+'Ср День 3 Нед 1'!AG86+'Вт День 2 Нед 1'!AG86+'Пн День 1 Нед 1'!AH86</f>
        <v>0</v>
      </c>
      <c r="I86" s="175">
        <f t="shared" si="1"/>
        <v>0</v>
      </c>
    </row>
    <row r="87" spans="1:9" ht="15" customHeight="1" x14ac:dyDescent="0.25">
      <c r="A87" s="15">
        <v>73</v>
      </c>
      <c r="B87" s="257" t="s">
        <v>112</v>
      </c>
      <c r="C87" s="17" t="s">
        <v>12</v>
      </c>
      <c r="D87" s="188">
        <f>'Сб День 6 Нед 1'!L87+'Пт День 5 Нед 1'!M87+'Чт День 4 Нед 1'!I87+'Ср День 3 Нед 1'!L87+'Вт День 2 Нед 1'!L87+'Пн День 1 Нед 1'!M87</f>
        <v>0</v>
      </c>
      <c r="E87" s="188">
        <f>'Сб День 6 Нед 1'!W87+'Пт День 5 Нед 1'!X87+'Чт День 4 Нед 1'!R87+'Ср День 3 Нед 1'!V87+'Вт День 2 Нед 1'!V87+'Пн День 1 Нед 1'!W87</f>
        <v>0</v>
      </c>
      <c r="F87" s="188">
        <f>'Сб День 6 Нед 1'!AA87+'Пт День 5 Нед 1'!AA87+'Чт День 4 Нед 1'!U87+'Ср День 3 Нед 1'!Y87+'Вт День 2 Нед 1'!Y87+'Пн День 1 Нед 1'!Z87</f>
        <v>0</v>
      </c>
      <c r="G87" s="188">
        <f>'Сб День 6 Нед 1'!AE87+'Пт День 5 Нед 1'!AE87+'Чт День 4 Нед 1'!Y87+'Ср День 3 Нед 1'!AC87+'Вт День 2 Нед 1'!AC87+'Пн День 1 Нед 1'!AD87</f>
        <v>0</v>
      </c>
      <c r="H87" s="38">
        <f>'Сб День 6 Нед 1'!AI87+'Пт День 5 Нед 1'!AI87+'Чт День 4 Нед 1'!AC87+'Ср День 3 Нед 1'!AG87+'Вт День 2 Нед 1'!AG87+'Пн День 1 Нед 1'!AH87</f>
        <v>0</v>
      </c>
      <c r="I87" s="175">
        <f t="shared" si="1"/>
        <v>0</v>
      </c>
    </row>
    <row r="88" spans="1:9" ht="15" customHeight="1" x14ac:dyDescent="0.25">
      <c r="A88" s="15">
        <v>74</v>
      </c>
      <c r="B88" s="257" t="s">
        <v>199</v>
      </c>
      <c r="C88" s="23" t="s">
        <v>12</v>
      </c>
      <c r="D88" s="188">
        <f>'Сб День 6 Нед 1'!L88+'Пт День 5 Нед 1'!M88+'Чт День 4 Нед 1'!I88+'Ср День 3 Нед 1'!L88+'Вт День 2 Нед 1'!L88+'Пн День 1 Нед 1'!M88</f>
        <v>0</v>
      </c>
      <c r="E88" s="188">
        <f>'Сб День 6 Нед 1'!W88+'Пт День 5 Нед 1'!X88+'Чт День 4 Нед 1'!R88+'Ср День 3 Нед 1'!V88+'Вт День 2 Нед 1'!V88+'Пн День 1 Нед 1'!W88</f>
        <v>0</v>
      </c>
      <c r="F88" s="188">
        <f>'Сб День 6 Нед 1'!AA88+'Пт День 5 Нед 1'!AA88+'Чт День 4 Нед 1'!U88+'Ср День 3 Нед 1'!Y88+'Вт День 2 Нед 1'!Y88+'Пн День 1 Нед 1'!Z88</f>
        <v>0</v>
      </c>
      <c r="G88" s="188">
        <f>'Сб День 6 Нед 1'!AE88+'Пт День 5 Нед 1'!AE88+'Чт День 4 Нед 1'!Y88+'Ср День 3 Нед 1'!AC88+'Вт День 2 Нед 1'!AC88+'Пн День 1 Нед 1'!AD88</f>
        <v>0</v>
      </c>
      <c r="H88" s="38">
        <f>'Сб День 6 Нед 1'!AI88+'Пт День 5 Нед 1'!AI88+'Чт День 4 Нед 1'!AC88+'Ср День 3 Нед 1'!AG88+'Вт День 2 Нед 1'!AG88+'Пн День 1 Нед 1'!AH88</f>
        <v>0</v>
      </c>
      <c r="I88" s="175">
        <f t="shared" si="1"/>
        <v>0</v>
      </c>
    </row>
    <row r="89" spans="1:9" ht="15" customHeight="1" x14ac:dyDescent="0.25">
      <c r="A89" s="15">
        <v>75</v>
      </c>
      <c r="B89" s="257" t="s">
        <v>200</v>
      </c>
      <c r="C89" s="23" t="s">
        <v>12</v>
      </c>
      <c r="D89" s="188">
        <f>'Сб День 6 Нед 1'!L89+'Пт День 5 Нед 1'!M89+'Чт День 4 Нед 1'!I89+'Ср День 3 Нед 1'!L89+'Вт День 2 Нед 1'!L89+'Пн День 1 Нед 1'!M89</f>
        <v>0</v>
      </c>
      <c r="E89" s="188">
        <f>'Сб День 6 Нед 1'!W89+'Пт День 5 Нед 1'!X89+'Чт День 4 Нед 1'!R89+'Ср День 3 Нед 1'!V89+'Вт День 2 Нед 1'!V89+'Пн День 1 Нед 1'!W89</f>
        <v>0</v>
      </c>
      <c r="F89" s="188">
        <f>'Сб День 6 Нед 1'!AA89+'Пт День 5 Нед 1'!AA89+'Чт День 4 Нед 1'!U89+'Ср День 3 Нед 1'!Y89+'Вт День 2 Нед 1'!Y89+'Пн День 1 Нед 1'!Z89</f>
        <v>0</v>
      </c>
      <c r="G89" s="188">
        <f>'Сб День 6 Нед 1'!AE89+'Пт День 5 Нед 1'!AE89+'Чт День 4 Нед 1'!Y89+'Ср День 3 Нед 1'!AC89+'Вт День 2 Нед 1'!AC89+'Пн День 1 Нед 1'!AD89</f>
        <v>0</v>
      </c>
      <c r="H89" s="38">
        <f>'Сб День 6 Нед 1'!AI89+'Пт День 5 Нед 1'!AI89+'Чт День 4 Нед 1'!AC89+'Ср День 3 Нед 1'!AG89+'Вт День 2 Нед 1'!AG89+'Пн День 1 Нед 1'!AH89</f>
        <v>0</v>
      </c>
      <c r="I89" s="175">
        <f t="shared" si="1"/>
        <v>0</v>
      </c>
    </row>
    <row r="90" spans="1:9" ht="15" customHeight="1" x14ac:dyDescent="0.25">
      <c r="A90" s="15"/>
      <c r="B90" s="315" t="s">
        <v>206</v>
      </c>
      <c r="C90" s="20"/>
      <c r="D90" s="188"/>
      <c r="E90" s="188"/>
      <c r="F90" s="188"/>
      <c r="G90" s="188"/>
      <c r="H90" s="38"/>
      <c r="I90" s="175"/>
    </row>
    <row r="91" spans="1:9" ht="15" customHeight="1" x14ac:dyDescent="0.25">
      <c r="A91" s="15">
        <v>76</v>
      </c>
      <c r="B91" s="260" t="s">
        <v>208</v>
      </c>
      <c r="C91" s="20" t="s">
        <v>45</v>
      </c>
      <c r="D91" s="188">
        <f>'Сб День 6 Нед 1'!L91+'Пт День 5 Нед 1'!M91+'Чт День 4 Нед 1'!I91+'Ср День 3 Нед 1'!L91+'Вт День 2 Нед 1'!L91+'Пн День 1 Нед 1'!M91</f>
        <v>0</v>
      </c>
      <c r="E91" s="188">
        <f>'Сб День 6 Нед 1'!W91+'Пт День 5 Нед 1'!X91+'Чт День 4 Нед 1'!R91+'Ср День 3 Нед 1'!V91+'Вт День 2 Нед 1'!V91+'Пн День 1 Нед 1'!W91</f>
        <v>0</v>
      </c>
      <c r="F91" s="188">
        <f>'Сб День 6 Нед 1'!AA91+'Пт День 5 Нед 1'!AA91+'Чт День 4 Нед 1'!U91+'Ср День 3 Нед 1'!Y91+'Вт День 2 Нед 1'!Y91+'Пн День 1 Нед 1'!Z91</f>
        <v>0</v>
      </c>
      <c r="G91" s="188">
        <f>'Сб День 6 Нед 1'!AE91+'Пт День 5 Нед 1'!AE91+'Чт День 4 Нед 1'!Y91+'Ср День 3 Нед 1'!AC91+'Вт День 2 Нед 1'!AC91+'Пн День 1 Нед 1'!AD91</f>
        <v>0</v>
      </c>
      <c r="H91" s="38">
        <f>'Сб День 6 Нед 1'!AI91+'Пт День 5 Нед 1'!AI91+'Чт День 4 Нед 1'!AC91+'Ср День 3 Нед 1'!AG91+'Вт День 2 Нед 1'!AG91+'Пн День 1 Нед 1'!AH91</f>
        <v>0</v>
      </c>
      <c r="I91" s="175">
        <f t="shared" si="1"/>
        <v>0</v>
      </c>
    </row>
    <row r="92" spans="1:9" ht="15" customHeight="1" x14ac:dyDescent="0.25">
      <c r="A92" s="15">
        <v>77</v>
      </c>
      <c r="B92" s="253" t="s">
        <v>2</v>
      </c>
      <c r="C92" s="20" t="s">
        <v>45</v>
      </c>
      <c r="D92" s="188">
        <f>'Сб День 6 Нед 1'!L92+'Пт День 5 Нед 1'!M92+'Чт День 4 Нед 1'!I92+'Ср День 3 Нед 1'!L92+'Вт День 2 Нед 1'!L92+'Пн День 1 Нед 1'!M92</f>
        <v>0</v>
      </c>
      <c r="E92" s="188">
        <f>'Сб День 6 Нед 1'!W92+'Пт День 5 Нед 1'!X92+'Чт День 4 Нед 1'!R92+'Ср День 3 Нед 1'!V92+'Вт День 2 Нед 1'!V92+'Пн День 1 Нед 1'!W92</f>
        <v>0</v>
      </c>
      <c r="F92" s="188">
        <f>'Сб День 6 Нед 1'!AA92+'Пт День 5 Нед 1'!AA92+'Чт День 4 Нед 1'!U92+'Ср День 3 Нед 1'!Y92+'Вт День 2 Нед 1'!Y92+'Пн День 1 Нед 1'!Z92</f>
        <v>0</v>
      </c>
      <c r="G92" s="188">
        <f>'Сб День 6 Нед 1'!AE92+'Пт День 5 Нед 1'!AE92+'Чт День 4 Нед 1'!Y92+'Ср День 3 Нед 1'!AC92+'Вт День 2 Нед 1'!AC92+'Пн День 1 Нед 1'!AD92</f>
        <v>0</v>
      </c>
      <c r="H92" s="38">
        <f>'Сб День 6 Нед 1'!AI92+'Пт День 5 Нед 1'!AI92+'Чт День 4 Нед 1'!AC92+'Ср День 3 Нед 1'!AG92+'Вт День 2 Нед 1'!AG92+'Пн День 1 Нед 1'!AH92</f>
        <v>0</v>
      </c>
      <c r="I92" s="175">
        <f t="shared" si="1"/>
        <v>0</v>
      </c>
    </row>
    <row r="93" spans="1:9" ht="15" customHeight="1" x14ac:dyDescent="0.25">
      <c r="A93" s="26"/>
      <c r="B93" s="315" t="s">
        <v>201</v>
      </c>
      <c r="C93" s="17"/>
      <c r="D93" s="188"/>
      <c r="E93" s="188"/>
      <c r="F93" s="188"/>
      <c r="G93" s="188"/>
      <c r="H93" s="38"/>
      <c r="I93" s="175"/>
    </row>
    <row r="94" spans="1:9" ht="15" customHeight="1" x14ac:dyDescent="0.25">
      <c r="A94" s="27">
        <v>78</v>
      </c>
      <c r="B94" s="253" t="s">
        <v>0</v>
      </c>
      <c r="C94" s="17" t="s">
        <v>82</v>
      </c>
      <c r="D94" s="188">
        <f>'Сб День 6 Нед 1'!L94+'Пт День 5 Нед 1'!M94+'Чт День 4 Нед 1'!I94+'Ср День 3 Нед 1'!L94+'Вт День 2 Нед 1'!L94+'Пн День 1 Нед 1'!M94</f>
        <v>0</v>
      </c>
      <c r="E94" s="188">
        <f>'Сб День 6 Нед 1'!W94+'Пт День 5 Нед 1'!X94+'Чт День 4 Нед 1'!R94+'Ср День 3 Нед 1'!V94+'Вт День 2 Нед 1'!V94+'Пн День 1 Нед 1'!W94</f>
        <v>0</v>
      </c>
      <c r="F94" s="188">
        <f>'Сб День 6 Нед 1'!AA94+'Пт День 5 Нед 1'!AA94+'Чт День 4 Нед 1'!U94+'Ср День 3 Нед 1'!Y94+'Вт День 2 Нед 1'!Y94+'Пн День 1 Нед 1'!Z94</f>
        <v>0</v>
      </c>
      <c r="G94" s="188">
        <f>'Сб День 6 Нед 1'!AE94+'Пт День 5 Нед 1'!AE94+'Чт День 4 Нед 1'!Y94+'Ср День 3 Нед 1'!AC94+'Вт День 2 Нед 1'!AC94+'Пн День 1 Нед 1'!AD94</f>
        <v>0</v>
      </c>
      <c r="H94" s="38">
        <f>'Сб День 6 Нед 1'!AI94+'Пт День 5 Нед 1'!AI94+'Чт День 4 Нед 1'!AC94+'Ср День 3 Нед 1'!AG94+'Вт День 2 Нед 1'!AG94+'Пн День 1 Нед 1'!AH94</f>
        <v>0</v>
      </c>
      <c r="I94" s="175">
        <f t="shared" si="1"/>
        <v>0</v>
      </c>
    </row>
    <row r="95" spans="1:9" ht="15" customHeight="1" x14ac:dyDescent="0.25">
      <c r="A95" s="15">
        <v>79</v>
      </c>
      <c r="B95" s="253" t="s">
        <v>171</v>
      </c>
      <c r="C95" s="17" t="s">
        <v>12</v>
      </c>
      <c r="D95" s="188">
        <f>'Сб День 6 Нед 1'!L95+'Пт День 5 Нед 1'!M95+'Чт День 4 Нед 1'!I95+'Ср День 3 Нед 1'!L95+'Вт День 2 Нед 1'!L95+'Пн День 1 Нед 1'!M95</f>
        <v>0</v>
      </c>
      <c r="E95" s="188">
        <f>'Сб День 6 Нед 1'!W95+'Пт День 5 Нед 1'!X95+'Чт День 4 Нед 1'!R95+'Ср День 3 Нед 1'!V95+'Вт День 2 Нед 1'!V95+'Пн День 1 Нед 1'!W95</f>
        <v>0</v>
      </c>
      <c r="F95" s="188">
        <f>'Сб День 6 Нед 1'!AA95+'Пт День 5 Нед 1'!AA95+'Чт День 4 Нед 1'!U95+'Ср День 3 Нед 1'!Y95+'Вт День 2 Нед 1'!Y95+'Пн День 1 Нед 1'!Z95</f>
        <v>7.0000000000000007E-2</v>
      </c>
      <c r="G95" s="188">
        <f>'Сб День 6 Нед 1'!AE95+'Пт День 5 Нед 1'!AE95+'Чт День 4 Нед 1'!Y95+'Ср День 3 Нед 1'!AC95+'Вт День 2 Нед 1'!AC95+'Пн День 1 Нед 1'!AD95</f>
        <v>0</v>
      </c>
      <c r="H95" s="38">
        <f>'Сб День 6 Нед 1'!AI95+'Пт День 5 Нед 1'!AI95+'Чт День 4 Нед 1'!AC95+'Ср День 3 Нед 1'!AG95+'Вт День 2 Нед 1'!AG95+'Пн День 1 Нед 1'!AH95</f>
        <v>0</v>
      </c>
      <c r="I95" s="175">
        <f t="shared" si="1"/>
        <v>7.0000000000000007E-2</v>
      </c>
    </row>
    <row r="96" spans="1:9" ht="15" customHeight="1" x14ac:dyDescent="0.25">
      <c r="A96" s="27">
        <v>80</v>
      </c>
      <c r="B96" s="252" t="s">
        <v>81</v>
      </c>
      <c r="C96" s="17" t="s">
        <v>12</v>
      </c>
      <c r="D96" s="188">
        <f>'Сб День 6 Нед 1'!L96+'Пт День 5 Нед 1'!M96+'Чт День 4 Нед 1'!I96+'Ср День 3 Нед 1'!L96+'Вт День 2 Нед 1'!L96+'Пн День 1 Нед 1'!M96</f>
        <v>0</v>
      </c>
      <c r="E96" s="188">
        <f>'Сб День 6 Нед 1'!W96+'Пт День 5 Нед 1'!X96+'Чт День 4 Нед 1'!R96+'Ср День 3 Нед 1'!V96+'Вт День 2 Нед 1'!V96+'Пн День 1 Нед 1'!W96</f>
        <v>0</v>
      </c>
      <c r="F96" s="188">
        <f>'Сб День 6 Нед 1'!AA96+'Пт День 5 Нед 1'!AA96+'Чт День 4 Нед 1'!U96+'Ср День 3 Нед 1'!Y96+'Вт День 2 Нед 1'!Y96+'Пн День 1 Нед 1'!Z96</f>
        <v>0.02</v>
      </c>
      <c r="G96" s="188">
        <f>'Сб День 6 Нед 1'!AE96+'Пт День 5 Нед 1'!AE96+'Чт День 4 Нед 1'!Y96+'Ср День 3 Нед 1'!AC96+'Вт День 2 Нед 1'!AC96+'Пн День 1 Нед 1'!AD96</f>
        <v>0</v>
      </c>
      <c r="H96" s="38">
        <f>'Сб День 6 Нед 1'!AI96+'Пт День 5 Нед 1'!AI96+'Чт День 4 Нед 1'!AC96+'Ср День 3 Нед 1'!AG96+'Вт День 2 Нед 1'!AG96+'Пн День 1 Нед 1'!AH96</f>
        <v>0</v>
      </c>
      <c r="I96" s="175">
        <f t="shared" si="1"/>
        <v>0.02</v>
      </c>
    </row>
    <row r="97" spans="1:9" ht="15" customHeight="1" x14ac:dyDescent="0.25">
      <c r="A97" s="15">
        <v>81</v>
      </c>
      <c r="B97" s="259" t="s">
        <v>3</v>
      </c>
      <c r="C97" s="29" t="s">
        <v>12</v>
      </c>
      <c r="D97" s="188">
        <f>'Сб День 6 Нед 1'!L97+'Пт День 5 Нед 1'!M97+'Чт День 4 Нед 1'!I97+'Ср День 3 Нед 1'!L97+'Вт День 2 Нед 1'!L97+'Пн День 1 Нед 1'!M97</f>
        <v>0</v>
      </c>
      <c r="E97" s="188">
        <f>'Сб День 6 Нед 1'!W97+'Пт День 5 Нед 1'!X97+'Чт День 4 Нед 1'!R97+'Ср День 3 Нед 1'!V97+'Вт День 2 Нед 1'!V97+'Пн День 1 Нед 1'!W97</f>
        <v>0</v>
      </c>
      <c r="F97" s="188">
        <f>'Сб День 6 Нед 1'!AA97+'Пт День 5 Нед 1'!AA97+'Чт День 4 Нед 1'!U97+'Ср День 3 Нед 1'!Y97+'Вт День 2 Нед 1'!Y97+'Пн День 1 Нед 1'!Z97</f>
        <v>0.02</v>
      </c>
      <c r="G97" s="188">
        <f>'Сб День 6 Нед 1'!AE97+'Пт День 5 Нед 1'!AE97+'Чт День 4 Нед 1'!Y97+'Ср День 3 Нед 1'!AC97+'Вт День 2 Нед 1'!AC97+'Пн День 1 Нед 1'!AD97</f>
        <v>0</v>
      </c>
      <c r="H97" s="38">
        <f>'Сб День 6 Нед 1'!AI97+'Пт День 5 Нед 1'!AI97+'Чт День 4 Нед 1'!AC97+'Ср День 3 Нед 1'!AG97+'Вт День 2 Нед 1'!AG97+'Пн День 1 Нед 1'!AH97</f>
        <v>0</v>
      </c>
      <c r="I97" s="175">
        <f t="shared" si="1"/>
        <v>0.02</v>
      </c>
    </row>
    <row r="98" spans="1:9" ht="15" customHeight="1" x14ac:dyDescent="0.25">
      <c r="A98" s="27">
        <v>82</v>
      </c>
      <c r="B98" s="259" t="s">
        <v>203</v>
      </c>
      <c r="C98" s="29" t="s">
        <v>12</v>
      </c>
      <c r="D98" s="188">
        <f>'Сб День 6 Нед 1'!L98+'Пт День 5 Нед 1'!M98+'Чт День 4 Нед 1'!I98+'Ср День 3 Нед 1'!L98+'Вт День 2 Нед 1'!L98+'Пн День 1 Нед 1'!M98</f>
        <v>0</v>
      </c>
      <c r="E98" s="188">
        <f>'Сб День 6 Нед 1'!W98+'Пт День 5 Нед 1'!X98+'Чт День 4 Нед 1'!R98+'Ср День 3 Нед 1'!V98+'Вт День 2 Нед 1'!V98+'Пн День 1 Нед 1'!W98</f>
        <v>0</v>
      </c>
      <c r="F98" s="188">
        <f>'Сб День 6 Нед 1'!AA98+'Пт День 5 Нед 1'!AA98+'Чт День 4 Нед 1'!U98+'Ср День 3 Нед 1'!Y98+'Вт День 2 Нед 1'!Y98+'Пн День 1 Нед 1'!Z98</f>
        <v>0.03</v>
      </c>
      <c r="G98" s="188">
        <f>'Сб День 6 Нед 1'!AE98+'Пт День 5 Нед 1'!AE98+'Чт День 4 Нед 1'!Y98+'Ср День 3 Нед 1'!AC98+'Вт День 2 Нед 1'!AC98+'Пн День 1 Нед 1'!AD98</f>
        <v>0</v>
      </c>
      <c r="H98" s="38">
        <f>'Сб День 6 Нед 1'!AI98+'Пт День 5 Нед 1'!AI98+'Чт День 4 Нед 1'!AC98+'Ср День 3 Нед 1'!AG98+'Вт День 2 Нед 1'!AG98+'Пн День 1 Нед 1'!AH98</f>
        <v>0</v>
      </c>
      <c r="I98" s="175">
        <f t="shared" si="1"/>
        <v>0.03</v>
      </c>
    </row>
    <row r="99" spans="1:9" ht="15" customHeight="1" x14ac:dyDescent="0.25">
      <c r="A99" s="15">
        <v>83</v>
      </c>
      <c r="B99" s="259" t="s">
        <v>204</v>
      </c>
      <c r="C99" s="29" t="s">
        <v>12</v>
      </c>
      <c r="D99" s="188">
        <f>'Сб День 6 Нед 1'!L99+'Пт День 5 Нед 1'!M99+'Чт День 4 Нед 1'!I99+'Ср День 3 Нед 1'!L99+'Вт День 2 Нед 1'!L99+'Пн День 1 Нед 1'!M99</f>
        <v>0</v>
      </c>
      <c r="E99" s="188">
        <f>'Сб День 6 Нед 1'!W99+'Пт День 5 Нед 1'!X99+'Чт День 4 Нед 1'!R99+'Ср День 3 Нед 1'!V99+'Вт День 2 Нед 1'!V99+'Пн День 1 Нед 1'!W99</f>
        <v>0</v>
      </c>
      <c r="F99" s="188">
        <f>'Сб День 6 Нед 1'!AA99+'Пт День 5 Нед 1'!AA99+'Чт День 4 Нед 1'!U99+'Ср День 3 Нед 1'!Y99+'Вт День 2 Нед 1'!Y99+'Пн День 1 Нед 1'!Z99</f>
        <v>0</v>
      </c>
      <c r="G99" s="188">
        <f>'Сб День 6 Нед 1'!AE99+'Пт День 5 Нед 1'!AE99+'Чт День 4 Нед 1'!Y99+'Ср День 3 Нед 1'!AC99+'Вт День 2 Нед 1'!AC99+'Пн День 1 Нед 1'!AD99</f>
        <v>0</v>
      </c>
      <c r="H99" s="38">
        <f>'Сб День 6 Нед 1'!AI99+'Пт День 5 Нед 1'!AI99+'Чт День 4 Нед 1'!AC99+'Ср День 3 Нед 1'!AG99+'Вт День 2 Нед 1'!AG99+'Пн День 1 Нед 1'!AH99</f>
        <v>0</v>
      </c>
      <c r="I99" s="175">
        <f t="shared" si="1"/>
        <v>0</v>
      </c>
    </row>
    <row r="100" spans="1:9" ht="15" customHeight="1" x14ac:dyDescent="0.25">
      <c r="A100" s="27">
        <v>84</v>
      </c>
      <c r="B100" s="259" t="s">
        <v>180</v>
      </c>
      <c r="C100" s="29" t="s">
        <v>12</v>
      </c>
      <c r="D100" s="188">
        <f>'Сб День 6 Нед 1'!L100+'Пт День 5 Нед 1'!M100+'Чт День 4 Нед 1'!I100+'Ср День 3 Нед 1'!L100+'Вт День 2 Нед 1'!L100+'Пн День 1 Нед 1'!M100</f>
        <v>0</v>
      </c>
      <c r="E100" s="188">
        <f>'Сб День 6 Нед 1'!W100+'Пт День 5 Нед 1'!X100+'Чт День 4 Нед 1'!R100+'Ср День 3 Нед 1'!V100+'Вт День 2 Нед 1'!V100+'Пн День 1 Нед 1'!W100</f>
        <v>0</v>
      </c>
      <c r="F100" s="188">
        <f>'Сб День 6 Нед 1'!AA100+'Пт День 5 Нед 1'!AA100+'Чт День 4 Нед 1'!U100+'Ср День 3 Нед 1'!Y100+'Вт День 2 Нед 1'!Y100+'Пн День 1 Нед 1'!Z100</f>
        <v>0</v>
      </c>
      <c r="G100" s="188">
        <f>'Сб День 6 Нед 1'!AE100+'Пт День 5 Нед 1'!AE100+'Чт День 4 Нед 1'!Y100+'Ср День 3 Нед 1'!AC100+'Вт День 2 Нед 1'!AC100+'Пн День 1 Нед 1'!AD100</f>
        <v>0</v>
      </c>
      <c r="H100" s="38">
        <f>'Сб День 6 Нед 1'!AI100+'Пт День 5 Нед 1'!AI100+'Чт День 4 Нед 1'!AC100+'Ср День 3 Нед 1'!AG100+'Вт День 2 Нед 1'!AG100+'Пн День 1 Нед 1'!AH100</f>
        <v>0</v>
      </c>
      <c r="I100" s="175">
        <f t="shared" si="1"/>
        <v>0</v>
      </c>
    </row>
    <row r="101" spans="1:9" ht="15" customHeight="1" x14ac:dyDescent="0.25">
      <c r="A101" s="15">
        <v>85</v>
      </c>
      <c r="B101" s="259" t="s">
        <v>202</v>
      </c>
      <c r="C101" s="29" t="s">
        <v>12</v>
      </c>
      <c r="D101" s="188">
        <f>'Сб День 6 Нед 1'!L101+'Пт День 5 Нед 1'!M101+'Чт День 4 Нед 1'!I101+'Ср День 3 Нед 1'!L101+'Вт День 2 Нед 1'!L101+'Пн День 1 Нед 1'!M101</f>
        <v>0</v>
      </c>
      <c r="E101" s="188">
        <f>'Сб День 6 Нед 1'!W101+'Пт День 5 Нед 1'!X101+'Чт День 4 Нед 1'!R101+'Ср День 3 Нед 1'!V101+'Вт День 2 Нед 1'!V101+'Пн День 1 Нед 1'!W101</f>
        <v>0</v>
      </c>
      <c r="F101" s="188">
        <f>'Сб День 6 Нед 1'!AA101+'Пт День 5 Нед 1'!AA101+'Чт День 4 Нед 1'!U101+'Ср День 3 Нед 1'!Y101+'Вт День 2 Нед 1'!Y101+'Пн День 1 Нед 1'!Z101</f>
        <v>0</v>
      </c>
      <c r="G101" s="188">
        <f>'Сб День 6 Нед 1'!AE101+'Пт День 5 Нед 1'!AE101+'Чт День 4 Нед 1'!Y101+'Ср День 3 Нед 1'!AC101+'Вт День 2 Нед 1'!AC101+'Пн День 1 Нед 1'!AD101</f>
        <v>0</v>
      </c>
      <c r="H101" s="38">
        <f>'Сб День 6 Нед 1'!AI101+'Пт День 5 Нед 1'!AI101+'Чт День 4 Нед 1'!AC101+'Ср День 3 Нед 1'!AG101+'Вт День 2 Нед 1'!AG101+'Пн День 1 Нед 1'!AH101</f>
        <v>0</v>
      </c>
      <c r="I101" s="175">
        <f t="shared" si="1"/>
        <v>0</v>
      </c>
    </row>
    <row r="102" spans="1:9" ht="15" customHeight="1" x14ac:dyDescent="0.25">
      <c r="A102" s="27">
        <v>86</v>
      </c>
      <c r="B102" s="253" t="s">
        <v>205</v>
      </c>
      <c r="C102" s="39" t="s">
        <v>82</v>
      </c>
      <c r="D102" s="188">
        <f>'Сб День 6 Нед 1'!L102+'Пт День 5 Нед 1'!M102+'Чт День 4 Нед 1'!I102+'Ср День 3 Нед 1'!L102+'Вт День 2 Нед 1'!L102+'Пн День 1 Нед 1'!M102</f>
        <v>0</v>
      </c>
      <c r="E102" s="188">
        <f>'Сб День 6 Нед 1'!W102+'Пт День 5 Нед 1'!X102+'Чт День 4 Нед 1'!R102+'Ср День 3 Нед 1'!V102+'Вт День 2 Нед 1'!V102+'Пн День 1 Нед 1'!W102</f>
        <v>0</v>
      </c>
      <c r="F102" s="188">
        <f>'Сб День 6 Нед 1'!AA102+'Пт День 5 Нед 1'!AA102+'Чт День 4 Нед 1'!U102+'Ср День 3 Нед 1'!Y102+'Вт День 2 Нед 1'!Y102+'Пн День 1 Нед 1'!Z102</f>
        <v>0</v>
      </c>
      <c r="G102" s="188">
        <f>'Сб День 6 Нед 1'!AE102+'Пт День 5 Нед 1'!AE102+'Чт День 4 Нед 1'!Y102+'Ср День 3 Нед 1'!AC102+'Вт День 2 Нед 1'!AC102+'Пн День 1 Нед 1'!AD102</f>
        <v>0</v>
      </c>
      <c r="H102" s="38">
        <f>'Сб День 6 Нед 1'!AI102+'Пт День 5 Нед 1'!AI102+'Чт День 4 Нед 1'!AC102+'Ср День 3 Нед 1'!AG102+'Вт День 2 Нед 1'!AG102+'Пн День 1 Нед 1'!AH102</f>
        <v>0</v>
      </c>
      <c r="I102" s="175">
        <f t="shared" si="1"/>
        <v>0</v>
      </c>
    </row>
    <row r="103" spans="1:9" ht="12.75" customHeight="1" x14ac:dyDescent="0.25">
      <c r="A103" s="34"/>
      <c r="B103" s="316" t="s">
        <v>83</v>
      </c>
      <c r="C103" s="40"/>
      <c r="D103" s="188"/>
      <c r="E103" s="188"/>
      <c r="F103" s="188"/>
      <c r="G103" s="188"/>
      <c r="H103" s="38"/>
      <c r="I103" s="175">
        <f t="shared" si="1"/>
        <v>0</v>
      </c>
    </row>
    <row r="104" spans="1:9" x14ac:dyDescent="0.25">
      <c r="A104" s="15">
        <v>87</v>
      </c>
      <c r="B104" s="252" t="s">
        <v>84</v>
      </c>
      <c r="C104" s="29" t="s">
        <v>12</v>
      </c>
      <c r="D104" s="188">
        <f>'Сб День 6 Нед 1'!L104+'Пт День 5 Нед 1'!M104+'Чт День 4 Нед 1'!I104+'Ср День 3 Нед 1'!L104+'Вт День 2 Нед 1'!L104+'Пн День 1 Нед 1'!M104</f>
        <v>0</v>
      </c>
      <c r="E104" s="188">
        <f>'Сб День 6 Нед 1'!W104+'Пт День 5 Нед 1'!X104+'Чт День 4 Нед 1'!R104+'Ср День 3 Нед 1'!V104+'Вт День 2 Нед 1'!V104+'Пн День 1 Нед 1'!W104</f>
        <v>0</v>
      </c>
      <c r="F104" s="188">
        <f>'Сб День 6 Нед 1'!AA104+'Пт День 5 Нед 1'!AA104+'Чт День 4 Нед 1'!U104+'Ср День 3 Нед 1'!Y104+'Вт День 2 Нед 1'!Y104+'Пн День 1 Нед 1'!Z104</f>
        <v>0</v>
      </c>
      <c r="G104" s="188">
        <f>'Сб День 6 Нед 1'!AE104+'Пт День 5 Нед 1'!AE104+'Чт День 4 Нед 1'!Y104+'Ср День 3 Нед 1'!AC104+'Вт День 2 Нед 1'!AC104+'Пн День 1 Нед 1'!AD104</f>
        <v>0</v>
      </c>
      <c r="H104" s="38">
        <f>'Сб День 6 Нед 1'!AI104+'Пт День 5 Нед 1'!AI104+'Чт День 4 Нед 1'!AC104+'Ср День 3 Нед 1'!AG104+'Вт День 2 Нед 1'!AG104+'Пн День 1 Нед 1'!AH104</f>
        <v>5.287E-2</v>
      </c>
      <c r="I104" s="175">
        <f t="shared" si="1"/>
        <v>5.287E-2</v>
      </c>
    </row>
    <row r="105" spans="1:9" x14ac:dyDescent="0.25">
      <c r="A105" s="34"/>
      <c r="B105" s="382">
        <v>4.8000000000000001E-2</v>
      </c>
      <c r="C105" s="379" t="s">
        <v>82</v>
      </c>
      <c r="D105" s="377">
        <f>D104/B105</f>
        <v>0</v>
      </c>
      <c r="E105" s="377">
        <f>E104/B105</f>
        <v>0</v>
      </c>
      <c r="F105" s="377">
        <f>F104/B105</f>
        <v>0</v>
      </c>
      <c r="G105" s="377">
        <f>G104/B105</f>
        <v>0</v>
      </c>
      <c r="H105" s="378">
        <f>H104/B105</f>
        <v>1.1014583333333334</v>
      </c>
      <c r="I105" s="444">
        <f t="shared" si="1"/>
        <v>1.1014583333333334</v>
      </c>
    </row>
    <row r="106" spans="1:9" ht="15" customHeight="1" x14ac:dyDescent="0.25">
      <c r="A106" s="45"/>
      <c r="B106" s="272" t="s">
        <v>209</v>
      </c>
      <c r="C106" s="35"/>
      <c r="D106" s="188"/>
      <c r="E106" s="188"/>
      <c r="F106" s="188"/>
      <c r="G106" s="188"/>
      <c r="H106" s="38"/>
      <c r="I106" s="175"/>
    </row>
    <row r="107" spans="1:9" ht="15" customHeight="1" x14ac:dyDescent="0.25">
      <c r="A107" s="15">
        <v>88</v>
      </c>
      <c r="B107" s="253" t="s">
        <v>71</v>
      </c>
      <c r="C107" s="20" t="s">
        <v>12</v>
      </c>
      <c r="D107" s="188">
        <f>'Сб День 6 Нед 1'!L107+'Пт День 5 Нед 1'!M107+'Чт День 4 Нед 1'!I107+'Ср День 3 Нед 1'!L107+'Вт День 2 Нед 1'!L107+'Пн День 1 Нед 1'!M107</f>
        <v>0</v>
      </c>
      <c r="E107" s="188">
        <f>'Сб День 6 Нед 1'!W107+'Пт День 5 Нед 1'!X107+'Чт День 4 Нед 1'!R107+'Ср День 3 Нед 1'!V107+'Вт День 2 Нед 1'!V107+'Пн День 1 Нед 1'!W107</f>
        <v>0</v>
      </c>
      <c r="F107" s="188">
        <f>'Сб День 6 Нед 1'!AA107+'Пт День 5 Нед 1'!AA107+'Чт День 4 Нед 1'!U107+'Ср День 3 Нед 1'!Y107+'Вт День 2 Нед 1'!Y107+'Пн День 1 Нед 1'!Z107</f>
        <v>0</v>
      </c>
      <c r="G107" s="188">
        <f>'Сб День 6 Нед 1'!AE107+'Пт День 5 Нед 1'!AE107+'Чт День 4 Нед 1'!Y107+'Ср День 3 Нед 1'!AC107+'Вт День 2 Нед 1'!AC107+'Пн День 1 Нед 1'!AD107</f>
        <v>0</v>
      </c>
      <c r="H107" s="38">
        <f>'Сб День 6 Нед 1'!AI107+'Пт День 5 Нед 1'!AI107+'Чт День 4 Нед 1'!AC107+'Ср День 3 Нед 1'!AG107+'Вт День 2 Нед 1'!AG107+'Пн День 1 Нед 1'!AH107</f>
        <v>0</v>
      </c>
      <c r="I107" s="175">
        <f t="shared" si="1"/>
        <v>0</v>
      </c>
    </row>
    <row r="108" spans="1:9" ht="15" customHeight="1" x14ac:dyDescent="0.25">
      <c r="A108" s="15">
        <v>89</v>
      </c>
      <c r="B108" s="258" t="s">
        <v>104</v>
      </c>
      <c r="C108" s="25" t="s">
        <v>12</v>
      </c>
      <c r="D108" s="188">
        <f>'Сб День 6 Нед 1'!L108+'Пт День 5 Нед 1'!M108+'Чт День 4 Нед 1'!I108+'Ср День 3 Нед 1'!L108+'Вт День 2 Нед 1'!L108+'Пн День 1 Нед 1'!M108</f>
        <v>0</v>
      </c>
      <c r="E108" s="188">
        <f>'Сб День 6 Нед 1'!W108+'Пт День 5 Нед 1'!X108+'Чт День 4 Нед 1'!R108+'Ср День 3 Нед 1'!V108+'Вт День 2 Нед 1'!V108+'Пн День 1 Нед 1'!W108</f>
        <v>0</v>
      </c>
      <c r="F108" s="188">
        <f>'Сб День 6 Нед 1'!AA108+'Пт День 5 Нед 1'!AA108+'Чт День 4 Нед 1'!U108+'Ср День 3 Нед 1'!Y108+'Вт День 2 Нед 1'!Y108+'Пн День 1 Нед 1'!Z108</f>
        <v>0</v>
      </c>
      <c r="G108" s="188">
        <f>'Сб День 6 Нед 1'!AE108+'Пт День 5 Нед 1'!AE108+'Чт День 4 Нед 1'!Y108+'Ср День 3 Нед 1'!AC108+'Вт День 2 Нед 1'!AC108+'Пн День 1 Нед 1'!AD108</f>
        <v>0</v>
      </c>
      <c r="H108" s="38">
        <f>'Сб День 6 Нед 1'!AI108+'Пт День 5 Нед 1'!AI108+'Чт День 4 Нед 1'!AC108+'Ср День 3 Нед 1'!AG108+'Вт День 2 Нед 1'!AG108+'Пн День 1 Нед 1'!AH108</f>
        <v>0</v>
      </c>
      <c r="I108" s="175">
        <f t="shared" si="1"/>
        <v>0</v>
      </c>
    </row>
    <row r="109" spans="1:9" ht="15" customHeight="1" x14ac:dyDescent="0.25">
      <c r="A109" s="15">
        <v>90</v>
      </c>
      <c r="B109" s="258" t="s">
        <v>80</v>
      </c>
      <c r="C109" s="25" t="s">
        <v>12</v>
      </c>
      <c r="D109" s="188">
        <f>'Сб День 6 Нед 1'!L109+'Пт День 5 Нед 1'!M109+'Чт День 4 Нед 1'!I109+'Ср День 3 Нед 1'!L109+'Вт День 2 Нед 1'!L109+'Пн День 1 Нед 1'!M109</f>
        <v>0</v>
      </c>
      <c r="E109" s="188">
        <f>'Сб День 6 Нед 1'!W109+'Пт День 5 Нед 1'!X109+'Чт День 4 Нед 1'!R109+'Ср День 3 Нед 1'!V109+'Вт День 2 Нед 1'!V109+'Пн День 1 Нед 1'!W109</f>
        <v>0</v>
      </c>
      <c r="F109" s="188">
        <f>'Сб День 6 Нед 1'!AA109+'Пт День 5 Нед 1'!AA109+'Чт День 4 Нед 1'!U109+'Ср День 3 Нед 1'!Y109+'Вт День 2 Нед 1'!Y109+'Пн День 1 Нед 1'!Z109</f>
        <v>0</v>
      </c>
      <c r="G109" s="188">
        <f>'Сб День 6 Нед 1'!AE109+'Пт День 5 Нед 1'!AE109+'Чт День 4 Нед 1'!Y109+'Ср День 3 Нед 1'!AC109+'Вт День 2 Нед 1'!AC109+'Пн День 1 Нед 1'!AD109</f>
        <v>0</v>
      </c>
      <c r="H109" s="38">
        <f>'Сб День 6 Нед 1'!AI109+'Пт День 5 Нед 1'!AI109+'Чт День 4 Нед 1'!AC109+'Ср День 3 Нед 1'!AG109+'Вт День 2 Нед 1'!AG109+'Пн День 1 Нед 1'!AH109</f>
        <v>0</v>
      </c>
      <c r="I109" s="175">
        <f t="shared" si="1"/>
        <v>0</v>
      </c>
    </row>
    <row r="110" spans="1:9" ht="15" customHeight="1" x14ac:dyDescent="0.25">
      <c r="A110" s="15">
        <v>91</v>
      </c>
      <c r="B110" s="252" t="s">
        <v>105</v>
      </c>
      <c r="C110" s="25" t="s">
        <v>12</v>
      </c>
      <c r="D110" s="188">
        <f>'Сб День 6 Нед 1'!L110+'Пт День 5 Нед 1'!M110+'Чт День 4 Нед 1'!I110+'Ср День 3 Нед 1'!L110+'Вт День 2 Нед 1'!L110+'Пн День 1 Нед 1'!M110</f>
        <v>0</v>
      </c>
      <c r="E110" s="188">
        <f>'Сб День 6 Нед 1'!W110+'Пт День 5 Нед 1'!X110+'Чт День 4 Нед 1'!R110+'Ср День 3 Нед 1'!V110+'Вт День 2 Нед 1'!V110+'Пн День 1 Нед 1'!W110</f>
        <v>0</v>
      </c>
      <c r="F110" s="188">
        <f>'Сб День 6 Нед 1'!AA110+'Пт День 5 Нед 1'!AA110+'Чт День 4 Нед 1'!U110+'Ср День 3 Нед 1'!Y110+'Вт День 2 Нед 1'!Y110+'Пн День 1 Нед 1'!Z110</f>
        <v>0</v>
      </c>
      <c r="G110" s="188">
        <f>'Сб День 6 Нед 1'!AE110+'Пт День 5 Нед 1'!AE110+'Чт День 4 Нед 1'!Y110+'Ср День 3 Нед 1'!AC110+'Вт День 2 Нед 1'!AC110+'Пн День 1 Нед 1'!AD110</f>
        <v>0</v>
      </c>
      <c r="H110" s="38">
        <f>'Сб День 6 Нед 1'!AI110+'Пт День 5 Нед 1'!AI110+'Чт День 4 Нед 1'!AC110+'Ср День 3 Нед 1'!AG110+'Вт День 2 Нед 1'!AG110+'Пн День 1 Нед 1'!AH110</f>
        <v>0</v>
      </c>
      <c r="I110" s="175">
        <f t="shared" si="1"/>
        <v>0</v>
      </c>
    </row>
    <row r="111" spans="1:9" ht="15" customHeight="1" x14ac:dyDescent="0.25">
      <c r="A111" s="15">
        <v>92</v>
      </c>
      <c r="B111" s="252" t="s">
        <v>106</v>
      </c>
      <c r="C111" s="25" t="s">
        <v>12</v>
      </c>
      <c r="D111" s="188">
        <f>'Сб День 6 Нед 1'!L111+'Пт День 5 Нед 1'!M111+'Чт День 4 Нед 1'!I111+'Ср День 3 Нед 1'!L111+'Вт День 2 Нед 1'!L111+'Пн День 1 Нед 1'!M111</f>
        <v>0</v>
      </c>
      <c r="E111" s="188">
        <f>'Сб День 6 Нед 1'!W111+'Пт День 5 Нед 1'!X111+'Чт День 4 Нед 1'!R111+'Ср День 3 Нед 1'!V111+'Вт День 2 Нед 1'!V111+'Пн День 1 Нед 1'!W111</f>
        <v>0</v>
      </c>
      <c r="F111" s="188">
        <f>'Сб День 6 Нед 1'!AA111+'Пт День 5 Нед 1'!AA111+'Чт День 4 Нед 1'!U111+'Ср День 3 Нед 1'!Y111+'Вт День 2 Нед 1'!Y111+'Пн День 1 Нед 1'!Z111</f>
        <v>0</v>
      </c>
      <c r="G111" s="188">
        <f>'Сб День 6 Нед 1'!AE111+'Пт День 5 Нед 1'!AE111+'Чт День 4 Нед 1'!Y111+'Ср День 3 Нед 1'!AC111+'Вт День 2 Нед 1'!AC111+'Пн День 1 Нед 1'!AD111</f>
        <v>0</v>
      </c>
      <c r="H111" s="38">
        <f>'Сб День 6 Нед 1'!AI111+'Пт День 5 Нед 1'!AI111+'Чт День 4 Нед 1'!AC111+'Ср День 3 Нед 1'!AG111+'Вт День 2 Нед 1'!AG111+'Пн День 1 Нед 1'!AH111</f>
        <v>0</v>
      </c>
      <c r="I111" s="175">
        <f t="shared" si="1"/>
        <v>0</v>
      </c>
    </row>
    <row r="112" spans="1:9" ht="15" customHeight="1" x14ac:dyDescent="0.25">
      <c r="A112" s="15">
        <v>93</v>
      </c>
      <c r="B112" s="258" t="s">
        <v>110</v>
      </c>
      <c r="C112" s="25" t="s">
        <v>12</v>
      </c>
      <c r="D112" s="188">
        <f>'Сб День 6 Нед 1'!L112+'Пт День 5 Нед 1'!M112+'Чт День 4 Нед 1'!I112+'Ср День 3 Нед 1'!L112+'Вт День 2 Нед 1'!L112+'Пн День 1 Нед 1'!M112</f>
        <v>0</v>
      </c>
      <c r="E112" s="188">
        <f>'Сб День 6 Нед 1'!W112+'Пт День 5 Нед 1'!X112+'Чт День 4 Нед 1'!R112+'Ср День 3 Нед 1'!V112+'Вт День 2 Нед 1'!V112+'Пн День 1 Нед 1'!W112</f>
        <v>0</v>
      </c>
      <c r="F112" s="188">
        <f>'Сб День 6 Нед 1'!AA112+'Пт День 5 Нед 1'!AA112+'Чт День 4 Нед 1'!U112+'Ср День 3 Нед 1'!Y112+'Вт День 2 Нед 1'!Y112+'Пн День 1 Нед 1'!Z112</f>
        <v>0</v>
      </c>
      <c r="G112" s="188">
        <f>'Сб День 6 Нед 1'!AE112+'Пт День 5 Нед 1'!AE112+'Чт День 4 Нед 1'!Y112+'Ср День 3 Нед 1'!AC112+'Вт День 2 Нед 1'!AC112+'Пн День 1 Нед 1'!AD112</f>
        <v>0</v>
      </c>
      <c r="H112" s="38">
        <f>'Сб День 6 Нед 1'!AI112+'Пт День 5 Нед 1'!AI112+'Чт День 4 Нед 1'!AC112+'Ср День 3 Нед 1'!AG112+'Вт День 2 Нед 1'!AG112+'Пн День 1 Нед 1'!AH112</f>
        <v>0</v>
      </c>
      <c r="I112" s="175">
        <f t="shared" si="1"/>
        <v>0</v>
      </c>
    </row>
    <row r="113" spans="1:9" ht="15" customHeight="1" x14ac:dyDescent="0.25">
      <c r="A113" s="15">
        <v>94</v>
      </c>
      <c r="B113" s="258" t="s">
        <v>79</v>
      </c>
      <c r="C113" s="25" t="s">
        <v>12</v>
      </c>
      <c r="D113" s="188">
        <f>'Сб День 6 Нед 1'!L113+'Пт День 5 Нед 1'!M113+'Чт День 4 Нед 1'!I113+'Ср День 3 Нед 1'!L113+'Вт День 2 Нед 1'!L113+'Пн День 1 Нед 1'!M113</f>
        <v>0</v>
      </c>
      <c r="E113" s="188">
        <f>'Сб День 6 Нед 1'!W113+'Пт День 5 Нед 1'!X113+'Чт День 4 Нед 1'!R113+'Ср День 3 Нед 1'!V113+'Вт День 2 Нед 1'!V113+'Пн День 1 Нед 1'!W113</f>
        <v>0</v>
      </c>
      <c r="F113" s="188">
        <f>'Сб День 6 Нед 1'!AA113+'Пт День 5 Нед 1'!AA113+'Чт День 4 Нед 1'!U113+'Ср День 3 Нед 1'!Y113+'Вт День 2 Нед 1'!Y113+'Пн День 1 Нед 1'!Z113</f>
        <v>0</v>
      </c>
      <c r="G113" s="188">
        <f>'Сб День 6 Нед 1'!AE113+'Пт День 5 Нед 1'!AE113+'Чт День 4 Нед 1'!Y113+'Ср День 3 Нед 1'!AC113+'Вт День 2 Нед 1'!AC113+'Пн День 1 Нед 1'!AD113</f>
        <v>0</v>
      </c>
      <c r="H113" s="38">
        <f>'Сб День 6 Нед 1'!AI113+'Пт День 5 Нед 1'!AI113+'Чт День 4 Нед 1'!AC113+'Ср День 3 Нед 1'!AG113+'Вт День 2 Нед 1'!AG113+'Пн День 1 Нед 1'!AH113</f>
        <v>0</v>
      </c>
      <c r="I113" s="175">
        <f t="shared" si="1"/>
        <v>0</v>
      </c>
    </row>
    <row r="114" spans="1:9" x14ac:dyDescent="0.25">
      <c r="A114" s="15"/>
      <c r="B114" s="314" t="s">
        <v>61</v>
      </c>
      <c r="C114" s="7"/>
      <c r="D114" s="188"/>
      <c r="E114" s="188"/>
      <c r="F114" s="188"/>
      <c r="G114" s="188"/>
      <c r="H114" s="38"/>
      <c r="I114" s="175"/>
    </row>
    <row r="115" spans="1:9" ht="15" customHeight="1" x14ac:dyDescent="0.25">
      <c r="A115" s="15">
        <v>95</v>
      </c>
      <c r="B115" s="252" t="s">
        <v>1</v>
      </c>
      <c r="C115" s="17" t="s">
        <v>12</v>
      </c>
      <c r="D115" s="188">
        <f>'Сб День 6 Нед 1'!L115+'Пт День 5 Нед 1'!M115+'Чт День 4 Нед 1'!I115+'Ср День 3 Нед 1'!L115+'Вт День 2 Нед 1'!L115+'Пн День 1 Нед 1'!M115</f>
        <v>0</v>
      </c>
      <c r="E115" s="188">
        <f>'Сб День 6 Нед 1'!W115+'Пт День 5 Нед 1'!X115+'Чт День 4 Нед 1'!R115+'Ср День 3 Нед 1'!V115+'Вт День 2 Нед 1'!V115+'Пн День 1 Нед 1'!W115</f>
        <v>0</v>
      </c>
      <c r="F115" s="188">
        <f>'Сб День 6 Нед 1'!AA115+'Пт День 5 Нед 1'!AA115+'Чт День 4 Нед 1'!U115+'Ср День 3 Нед 1'!Y115+'Вт День 2 Нед 1'!Y115+'Пн День 1 Нед 1'!Z115</f>
        <v>0</v>
      </c>
      <c r="G115" s="188">
        <f>'Сб День 6 Нед 1'!AE115+'Пт День 5 Нед 1'!AE115+'Чт День 4 Нед 1'!Y115+'Ср День 3 Нед 1'!AC115+'Вт День 2 Нед 1'!AC115+'Пн День 1 Нед 1'!AD115</f>
        <v>0</v>
      </c>
      <c r="H115" s="38">
        <f>'Сб День 6 Нед 1'!AI115+'Пт День 5 Нед 1'!AI115+'Чт День 4 Нед 1'!AC115+'Ср День 3 Нед 1'!AG115+'Вт День 2 Нед 1'!AG115+'Пн День 1 Нед 1'!AH115</f>
        <v>0</v>
      </c>
      <c r="I115" s="175">
        <f t="shared" si="1"/>
        <v>0</v>
      </c>
    </row>
    <row r="116" spans="1:9" ht="15" customHeight="1" x14ac:dyDescent="0.25">
      <c r="A116" s="15">
        <v>96</v>
      </c>
      <c r="B116" s="253" t="s">
        <v>62</v>
      </c>
      <c r="C116" s="20" t="s">
        <v>12</v>
      </c>
      <c r="D116" s="188">
        <f>'Сб День 6 Нед 1'!L116+'Пт День 5 Нед 1'!M116+'Чт День 4 Нед 1'!I116+'Ср День 3 Нед 1'!L116+'Вт День 2 Нед 1'!L116+'Пн День 1 Нед 1'!M116</f>
        <v>0</v>
      </c>
      <c r="E116" s="188">
        <f>'Сб День 6 Нед 1'!W116+'Пт День 5 Нед 1'!X116+'Чт День 4 Нед 1'!R116+'Ср День 3 Нед 1'!V116+'Вт День 2 Нед 1'!V116+'Пн День 1 Нед 1'!W116</f>
        <v>0</v>
      </c>
      <c r="F116" s="188">
        <f>'Сб День 6 Нед 1'!AA116+'Пт День 5 Нед 1'!AA116+'Чт День 4 Нед 1'!U116+'Ср День 3 Нед 1'!Y116+'Вт День 2 Нед 1'!Y116+'Пн День 1 Нед 1'!Z116</f>
        <v>0</v>
      </c>
      <c r="G116" s="188">
        <f>'Сб День 6 Нед 1'!AE116+'Пт День 5 Нед 1'!AE116+'Чт День 4 Нед 1'!Y116+'Ср День 3 Нед 1'!AC116+'Вт День 2 Нед 1'!AC116+'Пн День 1 Нед 1'!AD116</f>
        <v>0</v>
      </c>
      <c r="H116" s="38">
        <f>'Сб День 6 Нед 1'!AI116+'Пт День 5 Нед 1'!AI116+'Чт День 4 Нед 1'!AC116+'Ср День 3 Нед 1'!AG116+'Вт День 2 Нед 1'!AG116+'Пн День 1 Нед 1'!AH116</f>
        <v>0</v>
      </c>
      <c r="I116" s="175">
        <f t="shared" si="1"/>
        <v>0</v>
      </c>
    </row>
    <row r="117" spans="1:9" ht="15" customHeight="1" x14ac:dyDescent="0.25">
      <c r="A117" s="15">
        <v>97</v>
      </c>
      <c r="B117" s="253" t="s">
        <v>90</v>
      </c>
      <c r="C117" s="20" t="s">
        <v>12</v>
      </c>
      <c r="D117" s="188">
        <f>'Сб День 6 Нед 1'!L117+'Пт День 5 Нед 1'!M117+'Чт День 4 Нед 1'!I117+'Ср День 3 Нед 1'!L117+'Вт День 2 Нед 1'!L117+'Пн День 1 Нед 1'!M117</f>
        <v>0</v>
      </c>
      <c r="E117" s="188">
        <f>'Сб День 6 Нед 1'!W117+'Пт День 5 Нед 1'!X117+'Чт День 4 Нед 1'!R117+'Ср День 3 Нед 1'!V117+'Вт День 2 Нед 1'!V117+'Пн День 1 Нед 1'!W117</f>
        <v>0</v>
      </c>
      <c r="F117" s="188">
        <f>'Сб День 6 Нед 1'!AA117+'Пт День 5 Нед 1'!AA117+'Чт День 4 Нед 1'!U117+'Ср День 3 Нед 1'!Y117+'Вт День 2 Нед 1'!Y117+'Пн День 1 Нед 1'!Z117</f>
        <v>0</v>
      </c>
      <c r="G117" s="188">
        <f>'Сб День 6 Нед 1'!AE117+'Пт День 5 Нед 1'!AE117+'Чт День 4 Нед 1'!Y117+'Ср День 3 Нед 1'!AC117+'Вт День 2 Нед 1'!AC117+'Пн День 1 Нед 1'!AD117</f>
        <v>0</v>
      </c>
      <c r="H117" s="38">
        <f>'Сб День 6 Нед 1'!AI117+'Пт День 5 Нед 1'!AI117+'Чт День 4 Нед 1'!AC117+'Ср День 3 Нед 1'!AG117+'Вт День 2 Нед 1'!AG117+'Пн День 1 Нед 1'!AH117</f>
        <v>0</v>
      </c>
      <c r="I117" s="175">
        <f t="shared" si="1"/>
        <v>0</v>
      </c>
    </row>
    <row r="118" spans="1:9" ht="15" customHeight="1" x14ac:dyDescent="0.25">
      <c r="A118" s="15">
        <v>98</v>
      </c>
      <c r="B118" s="253" t="s">
        <v>63</v>
      </c>
      <c r="C118" s="20" t="s">
        <v>12</v>
      </c>
      <c r="D118" s="188">
        <f>'Сб День 6 Нед 1'!L118+'Пт День 5 Нед 1'!M118+'Чт День 4 Нед 1'!I118+'Ср День 3 Нед 1'!L118+'Вт День 2 Нед 1'!L118+'Пн День 1 Нед 1'!M118</f>
        <v>0</v>
      </c>
      <c r="E118" s="188">
        <f>'Сб День 6 Нед 1'!W118+'Пт День 5 Нед 1'!X118+'Чт День 4 Нед 1'!R118+'Ср День 3 Нед 1'!V118+'Вт День 2 Нед 1'!V118+'Пн День 1 Нед 1'!W118</f>
        <v>0</v>
      </c>
      <c r="F118" s="188">
        <f>'Сб День 6 Нед 1'!AA118+'Пт День 5 Нед 1'!AA118+'Чт День 4 Нед 1'!U118+'Ср День 3 Нед 1'!Y118+'Вт День 2 Нед 1'!Y118+'Пн День 1 Нед 1'!Z118</f>
        <v>0</v>
      </c>
      <c r="G118" s="188">
        <f>'Сб День 6 Нед 1'!AE118+'Пт День 5 Нед 1'!AE118+'Чт День 4 Нед 1'!Y118+'Ср День 3 Нед 1'!AC118+'Вт День 2 Нед 1'!AC118+'Пн День 1 Нед 1'!AD118</f>
        <v>0</v>
      </c>
      <c r="H118" s="38">
        <f>'Сб День 6 Нед 1'!AI118+'Пт День 5 Нед 1'!AI118+'Чт День 4 Нед 1'!AC118+'Ср День 3 Нед 1'!AG118+'Вт День 2 Нед 1'!AG118+'Пн День 1 Нед 1'!AH118</f>
        <v>0</v>
      </c>
      <c r="I118" s="175">
        <f t="shared" si="1"/>
        <v>0</v>
      </c>
    </row>
    <row r="119" spans="1:9" x14ac:dyDescent="0.25">
      <c r="A119" s="15">
        <v>99</v>
      </c>
      <c r="B119" s="252" t="s">
        <v>64</v>
      </c>
      <c r="C119" s="17" t="s">
        <v>12</v>
      </c>
      <c r="D119" s="188">
        <f>'Сб День 6 Нед 1'!L119+'Пт День 5 Нед 1'!M119+'Чт День 4 Нед 1'!I119+'Ср День 3 Нед 1'!L119+'Вт День 2 Нед 1'!L119+'Пн День 1 Нед 1'!M119</f>
        <v>1.12E-2</v>
      </c>
      <c r="E119" s="188">
        <f>'Сб День 6 Нед 1'!W119+'Пт День 5 Нед 1'!X119+'Чт День 4 Нед 1'!R119+'Ср День 3 Нед 1'!V119+'Вт День 2 Нед 1'!V119+'Пн День 1 Нед 1'!W119</f>
        <v>5.5999999999999999E-3</v>
      </c>
      <c r="F119" s="188">
        <f>'Сб День 6 Нед 1'!AA119+'Пт День 5 Нед 1'!AA119+'Чт День 4 Нед 1'!U119+'Ср День 3 Нед 1'!Y119+'Вт День 2 Нед 1'!Y119+'Пн День 1 Нед 1'!Z119</f>
        <v>5.5999999999999999E-3</v>
      </c>
      <c r="G119" s="188">
        <f>'Сб День 6 Нед 1'!AE119+'Пт День 5 Нед 1'!AE119+'Чт День 4 Нед 1'!Y119+'Ср День 3 Нед 1'!AC119+'Вт День 2 Нед 1'!AC119+'Пн День 1 Нед 1'!AD119</f>
        <v>0</v>
      </c>
      <c r="H119" s="38">
        <f>'Сб День 6 Нед 1'!AI119+'Пт День 5 Нед 1'!AI119+'Чт День 4 Нед 1'!AC119+'Ср День 3 Нед 1'!AG119+'Вт День 2 Нед 1'!AG119+'Пн День 1 Нед 1'!AH119</f>
        <v>0</v>
      </c>
      <c r="I119" s="175">
        <f t="shared" si="1"/>
        <v>2.24E-2</v>
      </c>
    </row>
    <row r="120" spans="1:9" x14ac:dyDescent="0.25">
      <c r="A120" s="15">
        <v>100</v>
      </c>
      <c r="B120" s="252" t="s">
        <v>65</v>
      </c>
      <c r="C120" s="17" t="s">
        <v>12</v>
      </c>
      <c r="D120" s="188">
        <f>'Сб День 6 Нед 1'!L120+'Пт День 5 Нед 1'!M120+'Чт День 4 Нед 1'!I120+'Ср День 3 Нед 1'!L120+'Вт День 2 Нед 1'!L120+'Пн День 1 Нед 1'!M120</f>
        <v>0.2114</v>
      </c>
      <c r="E120" s="188">
        <f>'Сб День 6 Нед 1'!W120+'Пт День 5 Нед 1'!X120+'Чт День 4 Нед 1'!R120+'Ср День 3 Нед 1'!V120+'Вт День 2 Нед 1'!V120+'Пн День 1 Нед 1'!W120</f>
        <v>0.2114</v>
      </c>
      <c r="F120" s="188">
        <f>'Сб День 6 Нед 1'!AA120+'Пт День 5 Нед 1'!AA120+'Чт День 4 Нед 1'!U120+'Ср День 3 Нед 1'!Y120+'Вт День 2 Нед 1'!Y120+'Пн День 1 Нед 1'!Z120</f>
        <v>4.5400000000000003E-2</v>
      </c>
      <c r="G120" s="188">
        <f>'Сб День 6 Нед 1'!AE120+'Пт День 5 Нед 1'!AE120+'Чт День 4 Нед 1'!Y120+'Ср День 3 Нед 1'!AC120+'Вт День 2 Нед 1'!AC120+'Пн День 1 Нед 1'!AD120</f>
        <v>0</v>
      </c>
      <c r="H120" s="38">
        <f>'Сб День 6 Нед 1'!AI120+'Пт День 5 Нед 1'!AI120+'Чт День 4 Нед 1'!AC120+'Ср День 3 Нед 1'!AG120+'Вт День 2 Нед 1'!AG120+'Пн День 1 Нед 1'!AH120</f>
        <v>1.8239999999999999E-2</v>
      </c>
      <c r="I120" s="175">
        <f t="shared" si="1"/>
        <v>0.48643999999999998</v>
      </c>
    </row>
    <row r="121" spans="1:9" ht="15.75" customHeight="1" x14ac:dyDescent="0.25">
      <c r="A121" s="15"/>
      <c r="B121" s="314" t="s">
        <v>120</v>
      </c>
      <c r="C121" s="7"/>
      <c r="D121" s="188"/>
      <c r="E121" s="188"/>
      <c r="F121" s="188"/>
      <c r="G121" s="188"/>
      <c r="H121" s="38"/>
      <c r="I121" s="175"/>
    </row>
    <row r="122" spans="1:9" x14ac:dyDescent="0.25">
      <c r="A122" s="15">
        <v>101</v>
      </c>
      <c r="B122" s="252" t="s">
        <v>72</v>
      </c>
      <c r="C122" s="25" t="s">
        <v>12</v>
      </c>
      <c r="D122" s="188">
        <f>'Сб День 6 Нед 1'!L122+'Пт День 5 Нед 1'!M122+'Чт День 4 Нед 1'!I122+'Ср День 3 Нед 1'!L122+'Вт День 2 Нед 1'!L122+'Пн День 1 Нед 1'!M122</f>
        <v>0</v>
      </c>
      <c r="E122" s="188">
        <f>'Сб День 6 Нед 1'!W122+'Пт День 5 Нед 1'!X122+'Чт День 4 Нед 1'!R122+'Ср День 3 Нед 1'!V122+'Вт День 2 Нед 1'!V122+'Пн День 1 Нед 1'!W122</f>
        <v>0</v>
      </c>
      <c r="F122" s="188">
        <f>'Сб День 6 Нед 1'!AA122+'Пт День 5 Нед 1'!AA122+'Чт День 4 Нед 1'!U122+'Ср День 3 Нед 1'!Y122+'Вт День 2 Нед 1'!Y122+'Пн День 1 Нед 1'!Z122</f>
        <v>0</v>
      </c>
      <c r="G122" s="188">
        <f>'Сб День 6 Нед 1'!AE122+'Пт День 5 Нед 1'!AE122+'Чт День 4 Нед 1'!Y122+'Ср День 3 Нед 1'!AC122+'Вт День 2 Нед 1'!AC122+'Пн День 1 Нед 1'!AD122</f>
        <v>0</v>
      </c>
      <c r="H122" s="38">
        <f>'Сб День 6 Нед 1'!AI122+'Пт День 5 Нед 1'!AI122+'Чт День 4 Нед 1'!AC122+'Ср День 3 Нед 1'!AG122+'Вт День 2 Нед 1'!AG122+'Пн День 1 Нед 1'!AH122</f>
        <v>8.7499999999999994E-2</v>
      </c>
      <c r="I122" s="175">
        <f t="shared" si="1"/>
        <v>8.7499999999999994E-2</v>
      </c>
    </row>
    <row r="123" spans="1:9" x14ac:dyDescent="0.25">
      <c r="A123" s="15">
        <v>102</v>
      </c>
      <c r="B123" s="252" t="s">
        <v>73</v>
      </c>
      <c r="C123" s="25" t="s">
        <v>12</v>
      </c>
      <c r="D123" s="188">
        <f>'Сб День 6 Нед 1'!L123+'Пт День 5 Нед 1'!M123+'Чт День 4 Нед 1'!I123+'Ср День 3 Нед 1'!L123+'Вт День 2 Нед 1'!L123+'Пн День 1 Нед 1'!M123</f>
        <v>0.17100000000000001</v>
      </c>
      <c r="E123" s="188">
        <f>'Сб День 6 Нед 1'!W123+'Пт День 5 Нед 1'!X123+'Чт День 4 Нед 1'!R123+'Ср День 3 Нед 1'!V123+'Вт День 2 Нед 1'!V123+'Пн День 1 Нед 1'!W123</f>
        <v>0.17100000000000001</v>
      </c>
      <c r="F123" s="188">
        <f>'Сб День 6 Нед 1'!AA123+'Пт День 5 Нед 1'!AA123+'Чт День 4 Нед 1'!U123+'Ср День 3 Нед 1'!Y123+'Вт День 2 Нед 1'!Y123+'Пн День 1 Нед 1'!Z123</f>
        <v>0</v>
      </c>
      <c r="G123" s="188">
        <f>'Сб День 6 Нед 1'!AE123+'Пт День 5 Нед 1'!AE123+'Чт День 4 Нед 1'!Y123+'Ср День 3 Нед 1'!AC123+'Вт День 2 Нед 1'!AC123+'Пн День 1 Нед 1'!AD123</f>
        <v>0</v>
      </c>
      <c r="H123" s="38">
        <f>'Сб День 6 Нед 1'!AI123+'Пт День 5 Нед 1'!AI123+'Чт День 4 Нед 1'!AC123+'Ср День 3 Нед 1'!AG123+'Вт День 2 Нед 1'!AG123+'Пн День 1 Нед 1'!AH123</f>
        <v>0.495</v>
      </c>
      <c r="I123" s="175">
        <f t="shared" si="1"/>
        <v>0.83699999999999997</v>
      </c>
    </row>
    <row r="124" spans="1:9" x14ac:dyDescent="0.25">
      <c r="A124" s="15">
        <v>103</v>
      </c>
      <c r="B124" s="252" t="s">
        <v>74</v>
      </c>
      <c r="C124" s="25" t="s">
        <v>12</v>
      </c>
      <c r="D124" s="188">
        <f>'Сб День 6 Нед 1'!L124+'Пт День 5 Нед 1'!M124+'Чт День 4 Нед 1'!I124+'Ср День 3 Нед 1'!L124+'Вт День 2 Нед 1'!L124+'Пн День 1 Нед 1'!M124</f>
        <v>7.1399999999999991E-2</v>
      </c>
      <c r="E124" s="188">
        <f>'Сб День 6 Нед 1'!W124+'Пт День 5 Нед 1'!X124+'Чт День 4 Нед 1'!R124+'Ср День 3 Нед 1'!V124+'Вт День 2 Нед 1'!V124+'Пн День 1 Нед 1'!W124</f>
        <v>5.5199999999999999E-2</v>
      </c>
      <c r="F124" s="188">
        <f>'Сб День 6 Нед 1'!AA124+'Пт День 5 Нед 1'!AA124+'Чт День 4 Нед 1'!U124+'Ср День 3 Нед 1'!Y124+'Вт День 2 Нед 1'!Y124+'Пн День 1 Нед 1'!Z124</f>
        <v>0</v>
      </c>
      <c r="G124" s="188">
        <f>'Сб День 6 Нед 1'!AE124+'Пт День 5 Нед 1'!AE124+'Чт День 4 Нед 1'!Y124+'Ср День 3 Нед 1'!AC124+'Вт День 2 Нед 1'!AC124+'Пн День 1 Нед 1'!AD124</f>
        <v>0</v>
      </c>
      <c r="H124" s="38">
        <f>'Сб День 6 Нед 1'!AI124+'Пт День 5 Нед 1'!AI124+'Чт День 4 Нед 1'!AC124+'Ср День 3 Нед 1'!AG124+'Вт День 2 Нед 1'!AG124+'Пн День 1 Нед 1'!AH124</f>
        <v>7.7800000000000008E-2</v>
      </c>
      <c r="I124" s="175">
        <f t="shared" si="1"/>
        <v>0.2044</v>
      </c>
    </row>
    <row r="125" spans="1:9" x14ac:dyDescent="0.25">
      <c r="A125" s="15">
        <v>104</v>
      </c>
      <c r="B125" s="252" t="s">
        <v>75</v>
      </c>
      <c r="C125" s="25" t="s">
        <v>12</v>
      </c>
      <c r="D125" s="188">
        <f>'Сб День 6 Нед 1'!L125+'Пт День 5 Нед 1'!M125+'Чт День 4 Нед 1'!I125+'Ср День 3 Нед 1'!L125+'Вт День 2 Нед 1'!L125+'Пн День 1 Нед 1'!M125</f>
        <v>2.0629999999999999E-2</v>
      </c>
      <c r="E125" s="188">
        <f>'Сб День 6 Нед 1'!W125+'Пт День 5 Нед 1'!X125+'Чт День 4 Нед 1'!R125+'Ср День 3 Нед 1'!V125+'Вт День 2 Нед 1'!V125+'Пн День 1 Нед 1'!W125</f>
        <v>2.0629999999999999E-2</v>
      </c>
      <c r="F125" s="188">
        <f>'Сб День 6 Нед 1'!AA125+'Пт День 5 Нед 1'!AA125+'Чт День 4 Нед 1'!U125+'Ср День 3 Нед 1'!Y125+'Вт День 2 Нед 1'!Y125+'Пн День 1 Нед 1'!Z125</f>
        <v>0</v>
      </c>
      <c r="G125" s="188">
        <f>'Сб День 6 Нед 1'!AE125+'Пт День 5 Нед 1'!AE125+'Чт День 4 Нед 1'!Y125+'Ср День 3 Нед 1'!AC125+'Вт День 2 Нед 1'!AC125+'Пн День 1 Нед 1'!AD125</f>
        <v>0</v>
      </c>
      <c r="H125" s="38">
        <f>'Сб День 6 Нед 1'!AI125+'Пт День 5 Нед 1'!AI125+'Чт День 4 Нед 1'!AC125+'Ср День 3 Нед 1'!AG125+'Вт День 2 Нед 1'!AG125+'Пн День 1 Нед 1'!AH125</f>
        <v>7.7810000000000004E-2</v>
      </c>
      <c r="I125" s="175">
        <f t="shared" si="1"/>
        <v>0.11907000000000001</v>
      </c>
    </row>
    <row r="126" spans="1:9" x14ac:dyDescent="0.25">
      <c r="A126" s="15">
        <v>105</v>
      </c>
      <c r="B126" s="252" t="s">
        <v>77</v>
      </c>
      <c r="C126" s="25" t="s">
        <v>12</v>
      </c>
      <c r="D126" s="188">
        <f>'Сб День 6 Нед 1'!L126+'Пт День 5 Нед 1'!M126+'Чт День 4 Нед 1'!I126+'Ср День 3 Нед 1'!L126+'Вт День 2 Нед 1'!L126+'Пн День 1 Нед 1'!M126</f>
        <v>7.2999999999999995E-2</v>
      </c>
      <c r="E126" s="188">
        <f>'Сб День 6 Нед 1'!W126+'Пт День 5 Нед 1'!X126+'Чт День 4 Нед 1'!R126+'Ср День 3 Нед 1'!V126+'Вт День 2 Нед 1'!V126+'Пн День 1 Нед 1'!W126</f>
        <v>0.1197</v>
      </c>
      <c r="F126" s="188">
        <f>'Сб День 6 Нед 1'!AA126+'Пт День 5 Нед 1'!AA126+'Чт День 4 Нед 1'!U126+'Ср День 3 Нед 1'!Y126+'Вт День 2 Нед 1'!Y126+'Пн День 1 Нед 1'!Z126</f>
        <v>0</v>
      </c>
      <c r="G126" s="188">
        <f>'Сб День 6 Нед 1'!AE126+'Пт День 5 Нед 1'!AE126+'Чт День 4 Нед 1'!Y126+'Ср День 3 Нед 1'!AC126+'Вт День 2 Нед 1'!AC126+'Пн День 1 Нед 1'!AD126</f>
        <v>0</v>
      </c>
      <c r="H126" s="38">
        <f>'Сб День 6 Нед 1'!AI126+'Пт День 5 Нед 1'!AI126+'Чт День 4 Нед 1'!AC126+'Ср День 3 Нед 1'!AG126+'Вт День 2 Нед 1'!AG126+'Пн День 1 Нед 1'!AH126</f>
        <v>0</v>
      </c>
      <c r="I126" s="175">
        <f t="shared" si="1"/>
        <v>0.19269999999999998</v>
      </c>
    </row>
    <row r="127" spans="1:9" ht="15" customHeight="1" x14ac:dyDescent="0.25">
      <c r="A127" s="15">
        <v>106</v>
      </c>
      <c r="B127" s="252" t="s">
        <v>76</v>
      </c>
      <c r="C127" s="25" t="s">
        <v>12</v>
      </c>
      <c r="D127" s="188">
        <f>'Сб День 6 Нед 1'!L127+'Пт День 5 Нед 1'!M127+'Чт День 4 Нед 1'!I127+'Ср День 3 Нед 1'!L127+'Вт День 2 Нед 1'!L127+'Пн День 1 Нед 1'!M127</f>
        <v>0</v>
      </c>
      <c r="E127" s="188">
        <f>'Сб День 6 Нед 1'!W127+'Пт День 5 Нед 1'!X127+'Чт День 4 Нед 1'!R127+'Ср День 3 Нед 1'!V127+'Вт День 2 Нед 1'!V127+'Пн День 1 Нед 1'!W127</f>
        <v>0</v>
      </c>
      <c r="F127" s="188">
        <f>'Сб День 6 Нед 1'!AA127+'Пт День 5 Нед 1'!AA127+'Чт День 4 Нед 1'!U127+'Ср День 3 Нед 1'!Y127+'Вт День 2 Нед 1'!Y127+'Пн День 1 Нед 1'!Z127</f>
        <v>0</v>
      </c>
      <c r="G127" s="188">
        <f>'Сб День 6 Нед 1'!AE127+'Пт День 5 Нед 1'!AE127+'Чт День 4 Нед 1'!Y127+'Ср День 3 Нед 1'!AC127+'Вт День 2 Нед 1'!AC127+'Пн День 1 Нед 1'!AD127</f>
        <v>0</v>
      </c>
      <c r="H127" s="38">
        <f>'Сб День 6 Нед 1'!AI127+'Пт День 5 Нед 1'!AI127+'Чт День 4 Нед 1'!AC127+'Ср День 3 Нед 1'!AG127+'Вт День 2 Нед 1'!AG127+'Пн День 1 Нед 1'!AH127</f>
        <v>0</v>
      </c>
      <c r="I127" s="175">
        <f t="shared" si="1"/>
        <v>0</v>
      </c>
    </row>
    <row r="128" spans="1:9" ht="15" customHeight="1" x14ac:dyDescent="0.25">
      <c r="A128" s="15">
        <v>107</v>
      </c>
      <c r="B128" s="258" t="s">
        <v>78</v>
      </c>
      <c r="C128" s="25" t="s">
        <v>12</v>
      </c>
      <c r="D128" s="188">
        <f>'Сб День 6 Нед 1'!L128+'Пт День 5 Нед 1'!M128+'Чт День 4 Нед 1'!I128+'Ср День 3 Нед 1'!L128+'Вт День 2 Нед 1'!L128+'Пн День 1 Нед 1'!M128</f>
        <v>0</v>
      </c>
      <c r="E128" s="188">
        <f>'Сб День 6 Нед 1'!W128+'Пт День 5 Нед 1'!X128+'Чт День 4 Нед 1'!R128+'Ср День 3 Нед 1'!V128+'Вт День 2 Нед 1'!V128+'Пн День 1 Нед 1'!W128</f>
        <v>0</v>
      </c>
      <c r="F128" s="188">
        <f>'Сб День 6 Нед 1'!AA128+'Пт День 5 Нед 1'!AA128+'Чт День 4 Нед 1'!U128+'Ср День 3 Нед 1'!Y128+'Вт День 2 Нед 1'!Y128+'Пн День 1 Нед 1'!Z128</f>
        <v>0</v>
      </c>
      <c r="G128" s="188">
        <f>'Сб День 6 Нед 1'!AE128+'Пт День 5 Нед 1'!AE128+'Чт День 4 Нед 1'!Y128+'Ср День 3 Нед 1'!AC128+'Вт День 2 Нед 1'!AC128+'Пн День 1 Нед 1'!AD128</f>
        <v>0</v>
      </c>
      <c r="H128" s="38">
        <f>'Сб День 6 Нед 1'!AI128+'Пт День 5 Нед 1'!AI128+'Чт День 4 Нед 1'!AC128+'Ср День 3 Нед 1'!AG128+'Вт День 2 Нед 1'!AG128+'Пн День 1 Нед 1'!AH128</f>
        <v>0</v>
      </c>
      <c r="I128" s="175">
        <f t="shared" si="1"/>
        <v>0</v>
      </c>
    </row>
    <row r="129" spans="1:9" ht="15" customHeight="1" x14ac:dyDescent="0.25">
      <c r="A129" s="15">
        <v>108</v>
      </c>
      <c r="B129" s="258" t="s">
        <v>107</v>
      </c>
      <c r="C129" s="25" t="s">
        <v>12</v>
      </c>
      <c r="D129" s="188">
        <f>'Сб День 6 Нед 1'!L129+'Пт День 5 Нед 1'!M129+'Чт День 4 Нед 1'!I129+'Ср День 3 Нед 1'!L129+'Вт День 2 Нед 1'!L129+'Пн День 1 Нед 1'!M129</f>
        <v>0</v>
      </c>
      <c r="E129" s="188">
        <f>'Сб День 6 Нед 1'!W129+'Пт День 5 Нед 1'!X129+'Чт День 4 Нед 1'!R129+'Ср День 3 Нед 1'!V129+'Вт День 2 Нед 1'!V129+'Пн День 1 Нед 1'!W129</f>
        <v>0</v>
      </c>
      <c r="F129" s="188">
        <f>'Сб День 6 Нед 1'!AA129+'Пт День 5 Нед 1'!AA129+'Чт День 4 Нед 1'!U129+'Ср День 3 Нед 1'!Y129+'Вт День 2 Нед 1'!Y129+'Пн День 1 Нед 1'!Z129</f>
        <v>0</v>
      </c>
      <c r="G129" s="188">
        <f>'Сб День 6 Нед 1'!AE129+'Пт День 5 Нед 1'!AE129+'Чт День 4 Нед 1'!Y129+'Ср День 3 Нед 1'!AC129+'Вт День 2 Нед 1'!AC129+'Пн День 1 Нед 1'!AD129</f>
        <v>0</v>
      </c>
      <c r="H129" s="38">
        <f>'Сб День 6 Нед 1'!AI129+'Пт День 5 Нед 1'!AI129+'Чт День 4 Нед 1'!AC129+'Ср День 3 Нед 1'!AG129+'Вт День 2 Нед 1'!AG129+'Пн День 1 Нед 1'!AH129</f>
        <v>0</v>
      </c>
      <c r="I129" s="175">
        <f t="shared" si="1"/>
        <v>0</v>
      </c>
    </row>
    <row r="130" spans="1:9" ht="15" customHeight="1" x14ac:dyDescent="0.25">
      <c r="A130" s="15">
        <v>109</v>
      </c>
      <c r="B130" s="258" t="s">
        <v>210</v>
      </c>
      <c r="C130" s="25" t="s">
        <v>12</v>
      </c>
      <c r="D130" s="188">
        <f>'Сб День 6 Нед 1'!L130+'Пт День 5 Нед 1'!M130+'Чт День 4 Нед 1'!I130+'Ср День 3 Нед 1'!L130+'Вт День 2 Нед 1'!L130+'Пн День 1 Нед 1'!M130</f>
        <v>0</v>
      </c>
      <c r="E130" s="188">
        <f>'Сб День 6 Нед 1'!W130+'Пт День 5 Нед 1'!X130+'Чт День 4 Нед 1'!R130+'Ср День 3 Нед 1'!V130+'Вт День 2 Нед 1'!V130+'Пн День 1 Нед 1'!W130</f>
        <v>0</v>
      </c>
      <c r="F130" s="188">
        <f>'Сб День 6 Нед 1'!AA130+'Пт День 5 Нед 1'!AA130+'Чт День 4 Нед 1'!U130+'Ср День 3 Нед 1'!Y130+'Вт День 2 Нед 1'!Y130+'Пн День 1 Нед 1'!Z130</f>
        <v>0</v>
      </c>
      <c r="G130" s="188">
        <f>'Сб День 6 Нед 1'!AE130+'Пт День 5 Нед 1'!AE130+'Чт День 4 Нед 1'!Y130+'Ср День 3 Нед 1'!AC130+'Вт День 2 Нед 1'!AC130+'Пн День 1 Нед 1'!AD130</f>
        <v>0</v>
      </c>
      <c r="H130" s="38">
        <f>'Сб День 6 Нед 1'!AI130+'Пт День 5 Нед 1'!AI130+'Чт День 4 Нед 1'!AC130+'Ср День 3 Нед 1'!AG130+'Вт День 2 Нед 1'!AG130+'Пн День 1 Нед 1'!AH130</f>
        <v>0</v>
      </c>
      <c r="I130" s="175">
        <f t="shared" si="1"/>
        <v>0</v>
      </c>
    </row>
    <row r="131" spans="1:9" ht="15" customHeight="1" x14ac:dyDescent="0.25">
      <c r="A131" s="319"/>
      <c r="B131" s="320" t="s">
        <v>240</v>
      </c>
      <c r="C131" s="56"/>
      <c r="D131" s="188"/>
      <c r="E131" s="188"/>
      <c r="F131" s="188"/>
      <c r="G131" s="188"/>
      <c r="H131" s="38"/>
      <c r="I131" s="175"/>
    </row>
    <row r="132" spans="1:9" ht="15" customHeight="1" x14ac:dyDescent="0.25">
      <c r="A132" s="65">
        <v>110</v>
      </c>
      <c r="B132" s="50" t="s">
        <v>95</v>
      </c>
      <c r="C132" s="57" t="s">
        <v>12</v>
      </c>
      <c r="D132" s="188">
        <f>'Сб День 6 Нед 1'!L132+'Пт День 5 Нед 1'!M132+'Чт День 4 Нед 1'!I132+'Ср День 3 Нед 1'!L132+'Вт День 2 Нед 1'!L132+'Пн День 1 Нед 1'!M132</f>
        <v>0</v>
      </c>
      <c r="E132" s="188">
        <f>'Сб День 6 Нед 1'!W132+'Пт День 5 Нед 1'!X132+'Чт День 4 Нед 1'!R132+'Ср День 3 Нед 1'!V132+'Вт День 2 Нед 1'!V132+'Пн День 1 Нед 1'!W132</f>
        <v>0</v>
      </c>
      <c r="F132" s="188">
        <f>'Сб День 6 Нед 1'!AA132+'Пт День 5 Нед 1'!AA132+'Чт День 4 Нед 1'!U132+'Ср День 3 Нед 1'!Y132+'Вт День 2 Нед 1'!Y132+'Пн День 1 Нед 1'!Z132</f>
        <v>0</v>
      </c>
      <c r="G132" s="188">
        <f>'Сб День 6 Нед 1'!AE132+'Пт День 5 Нед 1'!AE132+'Чт День 4 Нед 1'!Y132+'Ср День 3 Нед 1'!AC132+'Вт День 2 Нед 1'!AC132+'Пн День 1 Нед 1'!AD132</f>
        <v>0</v>
      </c>
      <c r="H132" s="38">
        <f>'Сб День 6 Нед 1'!AI132+'Пт День 5 Нед 1'!AI132+'Чт День 4 Нед 1'!AC132+'Ср День 3 Нед 1'!AG132+'Вт День 2 Нед 1'!AG132+'Пн День 1 Нед 1'!AH132</f>
        <v>0</v>
      </c>
      <c r="I132" s="175">
        <f t="shared" si="1"/>
        <v>0</v>
      </c>
    </row>
    <row r="133" spans="1:9" ht="15" customHeight="1" x14ac:dyDescent="0.25">
      <c r="A133" s="65">
        <v>111</v>
      </c>
      <c r="B133" s="50" t="s">
        <v>96</v>
      </c>
      <c r="C133" s="57" t="s">
        <v>12</v>
      </c>
      <c r="D133" s="188">
        <f>'Сб День 6 Нед 1'!L133+'Пт День 5 Нед 1'!M133+'Чт День 4 Нед 1'!I133+'Ср День 3 Нед 1'!L133+'Вт День 2 Нед 1'!L133+'Пн День 1 Нед 1'!M133</f>
        <v>0</v>
      </c>
      <c r="E133" s="188">
        <f>'Сб День 6 Нед 1'!W133+'Пт День 5 Нед 1'!X133+'Чт День 4 Нед 1'!R133+'Ср День 3 Нед 1'!V133+'Вт День 2 Нед 1'!V133+'Пн День 1 Нед 1'!W133</f>
        <v>0</v>
      </c>
      <c r="F133" s="188">
        <f>'Сб День 6 Нед 1'!AA133+'Пт День 5 Нед 1'!AA133+'Чт День 4 Нед 1'!U133+'Ср День 3 Нед 1'!Y133+'Вт День 2 Нед 1'!Y133+'Пн День 1 Нед 1'!Z133</f>
        <v>0</v>
      </c>
      <c r="G133" s="188">
        <f>'Сб День 6 Нед 1'!AE133+'Пт День 5 Нед 1'!AE133+'Чт День 4 Нед 1'!Y133+'Ср День 3 Нед 1'!AC133+'Вт День 2 Нед 1'!AC133+'Пн День 1 Нед 1'!AD133</f>
        <v>0</v>
      </c>
      <c r="H133" s="38">
        <f>'Сб День 6 Нед 1'!AI133+'Пт День 5 Нед 1'!AI133+'Чт День 4 Нед 1'!AC133+'Ср День 3 Нед 1'!AG133+'Вт День 2 Нед 1'!AG133+'Пн День 1 Нед 1'!AH133</f>
        <v>0</v>
      </c>
      <c r="I133" s="175">
        <f t="shared" si="1"/>
        <v>0</v>
      </c>
    </row>
    <row r="134" spans="1:9" ht="15" customHeight="1" x14ac:dyDescent="0.25">
      <c r="A134" s="65">
        <v>112</v>
      </c>
      <c r="B134" s="50" t="s">
        <v>97</v>
      </c>
      <c r="C134" s="57" t="s">
        <v>12</v>
      </c>
      <c r="D134" s="188">
        <f>'Сб День 6 Нед 1'!L134+'Пт День 5 Нед 1'!M134+'Чт День 4 Нед 1'!I134+'Ср День 3 Нед 1'!L134+'Вт День 2 Нед 1'!L134+'Пн День 1 Нед 1'!M134</f>
        <v>0</v>
      </c>
      <c r="E134" s="188">
        <f>'Сб День 6 Нед 1'!W134+'Пт День 5 Нед 1'!X134+'Чт День 4 Нед 1'!R134+'Ср День 3 Нед 1'!V134+'Вт День 2 Нед 1'!V134+'Пн День 1 Нед 1'!W134</f>
        <v>0</v>
      </c>
      <c r="F134" s="188">
        <f>'Сб День 6 Нед 1'!AA134+'Пт День 5 Нед 1'!AA134+'Чт День 4 Нед 1'!U134+'Ср День 3 Нед 1'!Y134+'Вт День 2 Нед 1'!Y134+'Пн День 1 Нед 1'!Z134</f>
        <v>0</v>
      </c>
      <c r="G134" s="188">
        <f>'Сб День 6 Нед 1'!AE134+'Пт День 5 Нед 1'!AE134+'Чт День 4 Нед 1'!Y134+'Ср День 3 Нед 1'!AC134+'Вт День 2 Нед 1'!AC134+'Пн День 1 Нед 1'!AD134</f>
        <v>0</v>
      </c>
      <c r="H134" s="38">
        <f>'Сб День 6 Нед 1'!AI134+'Пт День 5 Нед 1'!AI134+'Чт День 4 Нед 1'!AC134+'Ср День 3 Нед 1'!AG134+'Вт День 2 Нед 1'!AG134+'Пн День 1 Нед 1'!AH134</f>
        <v>0</v>
      </c>
      <c r="I134" s="175">
        <f t="shared" si="1"/>
        <v>0</v>
      </c>
    </row>
    <row r="135" spans="1:9" ht="15" customHeight="1" x14ac:dyDescent="0.25">
      <c r="A135" s="65">
        <v>113</v>
      </c>
      <c r="B135" s="50" t="s">
        <v>98</v>
      </c>
      <c r="C135" s="57" t="s">
        <v>12</v>
      </c>
      <c r="D135" s="188">
        <f>'Сб День 6 Нед 1'!L135+'Пт День 5 Нед 1'!M135+'Чт День 4 Нед 1'!I135+'Ср День 3 Нед 1'!L135+'Вт День 2 Нед 1'!L135+'Пн День 1 Нед 1'!M135</f>
        <v>0</v>
      </c>
      <c r="E135" s="188">
        <f>'Сб День 6 Нед 1'!W135+'Пт День 5 Нед 1'!X135+'Чт День 4 Нед 1'!R135+'Ср День 3 Нед 1'!V135+'Вт День 2 Нед 1'!V135+'Пн День 1 Нед 1'!W135</f>
        <v>0</v>
      </c>
      <c r="F135" s="188">
        <f>'Сб День 6 Нед 1'!AA135+'Пт День 5 Нед 1'!AA135+'Чт День 4 Нед 1'!U135+'Ср День 3 Нед 1'!Y135+'Вт День 2 Нед 1'!Y135+'Пн День 1 Нед 1'!Z135</f>
        <v>0</v>
      </c>
      <c r="G135" s="188">
        <f>'Сб День 6 Нед 1'!AE135+'Пт День 5 Нед 1'!AE135+'Чт День 4 Нед 1'!Y135+'Ср День 3 Нед 1'!AC135+'Вт День 2 Нед 1'!AC135+'Пн День 1 Нед 1'!AD135</f>
        <v>0</v>
      </c>
      <c r="H135" s="38">
        <f>'Сб День 6 Нед 1'!AI135+'Пт День 5 Нед 1'!AI135+'Чт День 4 Нед 1'!AC135+'Ср День 3 Нед 1'!AG135+'Вт День 2 Нед 1'!AG135+'Пн День 1 Нед 1'!AH135</f>
        <v>0</v>
      </c>
      <c r="I135" s="175">
        <f t="shared" si="1"/>
        <v>0</v>
      </c>
    </row>
    <row r="136" spans="1:9" ht="15" customHeight="1" x14ac:dyDescent="0.25">
      <c r="A136" s="65">
        <v>114</v>
      </c>
      <c r="B136" s="50" t="s">
        <v>99</v>
      </c>
      <c r="C136" s="57" t="s">
        <v>12</v>
      </c>
      <c r="D136" s="188">
        <f>'Сб День 6 Нед 1'!L136+'Пт День 5 Нед 1'!M136+'Чт День 4 Нед 1'!I136+'Ср День 3 Нед 1'!L136+'Вт День 2 Нед 1'!L136+'Пн День 1 Нед 1'!M136</f>
        <v>0</v>
      </c>
      <c r="E136" s="188">
        <f>'Сб День 6 Нед 1'!W136+'Пт День 5 Нед 1'!X136+'Чт День 4 Нед 1'!R136+'Ср День 3 Нед 1'!V136+'Вт День 2 Нед 1'!V136+'Пн День 1 Нед 1'!W136</f>
        <v>0</v>
      </c>
      <c r="F136" s="188">
        <f>'Сб День 6 Нед 1'!AA136+'Пт День 5 Нед 1'!AA136+'Чт День 4 Нед 1'!U136+'Ср День 3 Нед 1'!Y136+'Вт День 2 Нед 1'!Y136+'Пн День 1 Нед 1'!Z136</f>
        <v>0</v>
      </c>
      <c r="G136" s="188">
        <f>'Сб День 6 Нед 1'!AE136+'Пт День 5 Нед 1'!AE136+'Чт День 4 Нед 1'!Y136+'Ср День 3 Нед 1'!AC136+'Вт День 2 Нед 1'!AC136+'Пн День 1 Нед 1'!AD136</f>
        <v>0</v>
      </c>
      <c r="H136" s="38">
        <f>'Сб День 6 Нед 1'!AI136+'Пт День 5 Нед 1'!AI136+'Чт День 4 Нед 1'!AC136+'Ср День 3 Нед 1'!AG136+'Вт День 2 Нед 1'!AG136+'Пн День 1 Нед 1'!AH136</f>
        <v>0</v>
      </c>
      <c r="I136" s="175">
        <f t="shared" ref="I136:I148" si="2">D136+E136+F136+G136+H136</f>
        <v>0</v>
      </c>
    </row>
    <row r="137" spans="1:9" ht="16.5" customHeight="1" x14ac:dyDescent="0.25">
      <c r="A137" s="45"/>
      <c r="B137" s="57" t="s">
        <v>100</v>
      </c>
      <c r="C137" s="35"/>
      <c r="D137" s="188"/>
      <c r="E137" s="188"/>
      <c r="F137" s="188"/>
      <c r="G137" s="188"/>
      <c r="H137" s="38"/>
      <c r="I137" s="175"/>
    </row>
    <row r="138" spans="1:9" ht="16.5" customHeight="1" x14ac:dyDescent="0.25">
      <c r="A138" s="428">
        <v>115</v>
      </c>
      <c r="B138" s="427" t="s">
        <v>299</v>
      </c>
      <c r="C138" s="426" t="s">
        <v>82</v>
      </c>
      <c r="D138" s="188">
        <f>'Сб День 6 Нед 1'!L138+'Пт День 5 Нед 1'!M138+'Чт День 4 Нед 1'!I138+'Ср День 3 Нед 1'!L138+'Вт День 2 Нед 1'!L138+'Пн День 1 Нед 1'!M138</f>
        <v>1</v>
      </c>
      <c r="E138" s="188">
        <f>'Сб День 6 Нед 1'!W138+'Пт День 5 Нед 1'!X138+'Чт День 4 Нед 1'!R138+'Ср День 3 Нед 1'!V138+'Вт День 2 Нед 1'!V138+'Пн День 1 Нед 1'!W138</f>
        <v>1</v>
      </c>
      <c r="F138" s="188">
        <f>'Сб День 6 Нед 1'!AA138+'Пт День 5 Нед 1'!AA138+'Чт День 4 Нед 1'!U138+'Ср День 3 Нед 1'!Y138+'Вт День 2 Нед 1'!Y138+'Пн День 1 Нед 1'!Z138</f>
        <v>0</v>
      </c>
      <c r="G138" s="188">
        <f>'Сб День 6 Нед 1'!AE138+'Пт День 5 Нед 1'!AE138+'Чт День 4 Нед 1'!Y138+'Ср День 3 Нед 1'!AC138+'Вт День 2 Нед 1'!AC138+'Пн День 1 Нед 1'!AD138</f>
        <v>0</v>
      </c>
      <c r="H138" s="38">
        <f>'Сб День 6 Нед 1'!AI138+'Пт День 5 Нед 1'!AI138+'Чт День 4 Нед 1'!AC138+'Ср День 3 Нед 1'!AG138+'Вт День 2 Нед 1'!AG138+'Пн День 1 Нед 1'!AH138</f>
        <v>0</v>
      </c>
      <c r="I138" s="175">
        <f t="shared" si="2"/>
        <v>2</v>
      </c>
    </row>
    <row r="139" spans="1:9" x14ac:dyDescent="0.25">
      <c r="A139" s="245">
        <v>116</v>
      </c>
      <c r="B139" s="261" t="s">
        <v>86</v>
      </c>
      <c r="C139" s="61" t="s">
        <v>12</v>
      </c>
      <c r="D139" s="188">
        <f>'Сб День 6 Нед 1'!L139+'Пт День 5 Нед 1'!M139+'Чт День 4 Нед 1'!I139+'Ср День 3 Нед 1'!L139+'Вт День 2 Нед 1'!L139+'Пн День 1 Нед 1'!M139</f>
        <v>0</v>
      </c>
      <c r="E139" s="188">
        <f>'Сб День 6 Нед 1'!W139+'Пт День 5 Нед 1'!X139+'Чт День 4 Нед 1'!R139+'Ср День 3 Нед 1'!V139+'Вт День 2 Нед 1'!V139+'Пн День 1 Нед 1'!W139</f>
        <v>0</v>
      </c>
      <c r="F139" s="188">
        <f>'Сб День 6 Нед 1'!AA139+'Пт День 5 Нед 1'!AA139+'Чт День 4 Нед 1'!U139+'Ср День 3 Нед 1'!Y139+'Вт День 2 Нед 1'!Y139+'Пн День 1 Нед 1'!Z139</f>
        <v>0</v>
      </c>
      <c r="G139" s="188">
        <f>'Сб День 6 Нед 1'!AE139+'Пт День 5 Нед 1'!AE139+'Чт День 4 Нед 1'!Y139+'Ср День 3 Нед 1'!AC139+'Вт День 2 Нед 1'!AC139+'Пн День 1 Нед 1'!AD139</f>
        <v>0</v>
      </c>
      <c r="H139" s="38">
        <f>'Сб День 6 Нед 1'!AI139+'Пт День 5 Нед 1'!AI139+'Чт День 4 Нед 1'!AC139+'Ср День 3 Нед 1'!AG139+'Вт День 2 Нед 1'!AG139+'Пн День 1 Нед 1'!AH139</f>
        <v>0</v>
      </c>
      <c r="I139" s="175">
        <f t="shared" si="2"/>
        <v>0</v>
      </c>
    </row>
    <row r="140" spans="1:9" ht="15" customHeight="1" x14ac:dyDescent="0.25">
      <c r="A140" s="428">
        <v>117</v>
      </c>
      <c r="B140" s="262" t="s">
        <v>239</v>
      </c>
      <c r="C140" s="63" t="s">
        <v>82</v>
      </c>
      <c r="D140" s="188">
        <f>'Сб День 6 Нед 1'!L140+'Пт День 5 Нед 1'!M140+'Чт День 4 Нед 1'!I140+'Ср День 3 Нед 1'!L140+'Вт День 2 Нед 1'!L140+'Пн День 1 Нед 1'!M140</f>
        <v>0</v>
      </c>
      <c r="E140" s="188">
        <f>'Сб День 6 Нед 1'!W140+'Пт День 5 Нед 1'!X140+'Чт День 4 Нед 1'!R140+'Ср День 3 Нед 1'!V140+'Вт День 2 Нед 1'!V140+'Пн День 1 Нед 1'!W140</f>
        <v>0</v>
      </c>
      <c r="F140" s="188">
        <f>'Сб День 6 Нед 1'!AA140+'Пт День 5 Нед 1'!AA140+'Чт День 4 Нед 1'!U140+'Ср День 3 Нед 1'!Y140+'Вт День 2 Нед 1'!Y140+'Пн День 1 Нед 1'!Z140</f>
        <v>0</v>
      </c>
      <c r="G140" s="188">
        <f>'Сб День 6 Нед 1'!AE140+'Пт День 5 Нед 1'!AE140+'Чт День 4 Нед 1'!Y140+'Ср День 3 Нед 1'!AC140+'Вт День 2 Нед 1'!AC140+'Пн День 1 Нед 1'!AD140</f>
        <v>0</v>
      </c>
      <c r="H140" s="38">
        <f>'Сб День 6 Нед 1'!AI140+'Пт День 5 Нед 1'!AI140+'Чт День 4 Нед 1'!AC140+'Ср День 3 Нед 1'!AG140+'Вт День 2 Нед 1'!AG140+'Пн День 1 Нед 1'!AH140</f>
        <v>0</v>
      </c>
      <c r="I140" s="175">
        <f t="shared" si="2"/>
        <v>0</v>
      </c>
    </row>
    <row r="141" spans="1:9" ht="13.5" customHeight="1" x14ac:dyDescent="0.25">
      <c r="A141" s="245">
        <v>118</v>
      </c>
      <c r="B141" s="261" t="s">
        <v>231</v>
      </c>
      <c r="C141" s="61" t="s">
        <v>12</v>
      </c>
      <c r="D141" s="188">
        <f>'Сб День 6 Нед 1'!L141+'Пт День 5 Нед 1'!M141+'Чт День 4 Нед 1'!I141+'Ср День 3 Нед 1'!L141+'Вт День 2 Нед 1'!L141+'Пн День 1 Нед 1'!M141</f>
        <v>0</v>
      </c>
      <c r="E141" s="188">
        <f>'Сб День 6 Нед 1'!W141+'Пт День 5 Нед 1'!X141+'Чт День 4 Нед 1'!R141+'Ср День 3 Нед 1'!V141+'Вт День 2 Нед 1'!V141+'Пн День 1 Нед 1'!W141</f>
        <v>0</v>
      </c>
      <c r="F141" s="188">
        <f>'Сб День 6 Нед 1'!AA141+'Пт День 5 Нед 1'!AA141+'Чт День 4 Нед 1'!U141+'Ср День 3 Нед 1'!Y141+'Вт День 2 Нед 1'!Y141+'Пн День 1 Нед 1'!Z141</f>
        <v>0</v>
      </c>
      <c r="G141" s="188">
        <f>'Сб День 6 Нед 1'!AE141+'Пт День 5 Нед 1'!AE141+'Чт День 4 Нед 1'!Y141+'Ср День 3 Нед 1'!AC141+'Вт День 2 Нед 1'!AC141+'Пн День 1 Нед 1'!AD141</f>
        <v>0</v>
      </c>
      <c r="H141" s="38">
        <f>'Сб День 6 Нед 1'!AI141+'Пт День 5 Нед 1'!AI141+'Чт День 4 Нед 1'!AC141+'Ср День 3 Нед 1'!AG141+'Вт День 2 Нед 1'!AG141+'Пн День 1 Нед 1'!AH141</f>
        <v>0</v>
      </c>
      <c r="I141" s="175">
        <f t="shared" si="2"/>
        <v>0</v>
      </c>
    </row>
    <row r="142" spans="1:9" ht="13.5" customHeight="1" x14ac:dyDescent="0.25">
      <c r="A142" s="428">
        <v>119</v>
      </c>
      <c r="B142" s="261" t="s">
        <v>212</v>
      </c>
      <c r="C142" s="61" t="s">
        <v>12</v>
      </c>
      <c r="D142" s="188">
        <f>'Сб День 6 Нед 1'!L142+'Пт День 5 Нед 1'!M142+'Чт День 4 Нед 1'!I142+'Ср День 3 Нед 1'!L142+'Вт День 2 Нед 1'!L142+'Пн День 1 Нед 1'!M142</f>
        <v>0</v>
      </c>
      <c r="E142" s="188">
        <f>'Сб День 6 Нед 1'!W142+'Пт День 5 Нед 1'!X142+'Чт День 4 Нед 1'!R142+'Ср День 3 Нед 1'!V142+'Вт День 2 Нед 1'!V142+'Пн День 1 Нед 1'!W142</f>
        <v>0</v>
      </c>
      <c r="F142" s="188">
        <f>'Сб День 6 Нед 1'!AA142+'Пт День 5 Нед 1'!AA142+'Чт День 4 Нед 1'!U142+'Ср День 3 Нед 1'!Y142+'Вт День 2 Нед 1'!Y142+'Пн День 1 Нед 1'!Z142</f>
        <v>0</v>
      </c>
      <c r="G142" s="188">
        <f>'Сб День 6 Нед 1'!AE142+'Пт День 5 Нед 1'!AE142+'Чт День 4 Нед 1'!Y142+'Ср День 3 Нед 1'!AC142+'Вт День 2 Нед 1'!AC142+'Пн День 1 Нед 1'!AD142</f>
        <v>0</v>
      </c>
      <c r="H142" s="38">
        <f>'Сб День 6 Нед 1'!AI142+'Пт День 5 Нед 1'!AI142+'Чт День 4 Нед 1'!AC142+'Ср День 3 Нед 1'!AG142+'Вт День 2 Нед 1'!AG142+'Пн День 1 Нед 1'!AH142</f>
        <v>0</v>
      </c>
      <c r="I142" s="175">
        <f t="shared" si="2"/>
        <v>0</v>
      </c>
    </row>
    <row r="143" spans="1:9" ht="15" customHeight="1" x14ac:dyDescent="0.25">
      <c r="A143" s="245">
        <v>120</v>
      </c>
      <c r="B143" s="22" t="s">
        <v>19</v>
      </c>
      <c r="C143" s="23" t="s">
        <v>12</v>
      </c>
      <c r="D143" s="188">
        <f>'Сб День 6 Нед 1'!L143+'Пт День 5 Нед 1'!M143+'Чт День 4 Нед 1'!I143+'Ср День 3 Нед 1'!L143+'Вт День 2 Нед 1'!L143+'Пн День 1 Нед 1'!M143</f>
        <v>0</v>
      </c>
      <c r="E143" s="188">
        <f>'Сб День 6 Нед 1'!W143+'Пт День 5 Нед 1'!X143+'Чт День 4 Нед 1'!R143+'Ср День 3 Нед 1'!V143+'Вт День 2 Нед 1'!V143+'Пн День 1 Нед 1'!W143</f>
        <v>0</v>
      </c>
      <c r="F143" s="188">
        <f>'Сб День 6 Нед 1'!AA143+'Пт День 5 Нед 1'!AA143+'Чт День 4 Нед 1'!U143+'Ср День 3 Нед 1'!Y143+'Вт День 2 Нед 1'!Y143+'Пн День 1 Нед 1'!Z143</f>
        <v>0</v>
      </c>
      <c r="G143" s="188">
        <f>'Сб День 6 Нед 1'!AE143+'Пт День 5 Нед 1'!AE143+'Чт День 4 Нед 1'!Y143+'Ср День 3 Нед 1'!AC143+'Вт День 2 Нед 1'!AC143+'Пн День 1 Нед 1'!AD143</f>
        <v>0</v>
      </c>
      <c r="H143" s="38">
        <f>'Сб День 6 Нед 1'!AI143+'Пт День 5 Нед 1'!AI143+'Чт День 4 Нед 1'!AC143+'Ср День 3 Нед 1'!AG143+'Вт День 2 Нед 1'!AG143+'Пн День 1 Нед 1'!AH143</f>
        <v>0</v>
      </c>
      <c r="I143" s="175">
        <f t="shared" si="2"/>
        <v>0</v>
      </c>
    </row>
    <row r="144" spans="1:9" ht="22.5" customHeight="1" x14ac:dyDescent="0.25">
      <c r="A144" s="428">
        <v>121</v>
      </c>
      <c r="B144" s="261" t="s">
        <v>233</v>
      </c>
      <c r="C144" s="61" t="s">
        <v>82</v>
      </c>
      <c r="D144" s="188">
        <f>'Сб День 6 Нед 1'!L144+'Пт День 5 Нед 1'!M144+'Чт День 4 Нед 1'!I144+'Ср День 3 Нед 1'!L144+'Вт День 2 Нед 1'!L144+'Пн День 1 Нед 1'!M144</f>
        <v>0</v>
      </c>
      <c r="E144" s="188">
        <f>'Сб День 6 Нед 1'!W144+'Пт День 5 Нед 1'!X144+'Чт День 4 Нед 1'!R144+'Ср День 3 Нед 1'!V144+'Вт День 2 Нед 1'!V144+'Пн День 1 Нед 1'!W144</f>
        <v>0</v>
      </c>
      <c r="F144" s="188">
        <f>'Сб День 6 Нед 1'!AA144+'Пт День 5 Нед 1'!AA144+'Чт День 4 Нед 1'!U144+'Ср День 3 Нед 1'!Y144+'Вт День 2 Нед 1'!Y144+'Пн День 1 Нед 1'!Z144</f>
        <v>0</v>
      </c>
      <c r="G144" s="188">
        <f>'Сб День 6 Нед 1'!AE144+'Пт День 5 Нед 1'!AE144+'Чт День 4 Нед 1'!Y144+'Ср День 3 Нед 1'!AC144+'Вт День 2 Нед 1'!AC144+'Пн День 1 Нед 1'!AD144</f>
        <v>0</v>
      </c>
      <c r="H144" s="38">
        <f>'Сб День 6 Нед 1'!AI144+'Пт День 5 Нед 1'!AI144+'Чт День 4 Нед 1'!AC144+'Ср День 3 Нед 1'!AG144+'Вт День 2 Нед 1'!AG144+'Пн День 1 Нед 1'!AH144</f>
        <v>0</v>
      </c>
      <c r="I144" s="175">
        <f t="shared" si="2"/>
        <v>0</v>
      </c>
    </row>
    <row r="145" spans="1:9" ht="15" customHeight="1" x14ac:dyDescent="0.25">
      <c r="A145" s="245">
        <v>122</v>
      </c>
      <c r="B145" s="261" t="s">
        <v>234</v>
      </c>
      <c r="C145" s="61" t="s">
        <v>82</v>
      </c>
      <c r="D145" s="188">
        <f>'Сб День 6 Нед 1'!L145+'Пт День 5 Нед 1'!M145+'Чт День 4 Нед 1'!I145+'Ср День 3 Нед 1'!L145+'Вт День 2 Нед 1'!L145+'Пн День 1 Нед 1'!M145</f>
        <v>0</v>
      </c>
      <c r="E145" s="188">
        <f>'Сб День 6 Нед 1'!W145+'Пт День 5 Нед 1'!X145+'Чт День 4 Нед 1'!R145+'Ср День 3 Нед 1'!V145+'Вт День 2 Нед 1'!V145+'Пн День 1 Нед 1'!W145</f>
        <v>0</v>
      </c>
      <c r="F145" s="188">
        <f>'Сб День 6 Нед 1'!AA145+'Пт День 5 Нед 1'!AA145+'Чт День 4 Нед 1'!U145+'Ср День 3 Нед 1'!Y145+'Вт День 2 Нед 1'!Y145+'Пн День 1 Нед 1'!Z145</f>
        <v>0</v>
      </c>
      <c r="G145" s="188">
        <f>'Сб День 6 Нед 1'!AE145+'Пт День 5 Нед 1'!AE145+'Чт День 4 Нед 1'!Y145+'Ср День 3 Нед 1'!AC145+'Вт День 2 Нед 1'!AC145+'Пн День 1 Нед 1'!AD145</f>
        <v>0</v>
      </c>
      <c r="H145" s="38">
        <f>'Сб День 6 Нед 1'!AI145+'Пт День 5 Нед 1'!AI145+'Чт День 4 Нед 1'!AC145+'Ср День 3 Нед 1'!AG145+'Вт День 2 Нед 1'!AG145+'Пн День 1 Нед 1'!AH145</f>
        <v>0</v>
      </c>
      <c r="I145" s="175">
        <f t="shared" si="2"/>
        <v>0</v>
      </c>
    </row>
    <row r="146" spans="1:9" ht="14.25" customHeight="1" x14ac:dyDescent="0.25">
      <c r="A146" s="428">
        <v>123</v>
      </c>
      <c r="B146" s="261" t="s">
        <v>241</v>
      </c>
      <c r="C146" s="61" t="s">
        <v>82</v>
      </c>
      <c r="D146" s="188">
        <f>'Сб День 6 Нед 1'!L146+'Пт День 5 Нед 1'!M146+'Чт День 4 Нед 1'!I146+'Ср День 3 Нед 1'!L146+'Вт День 2 Нед 1'!L146+'Пн День 1 Нед 1'!M146</f>
        <v>0</v>
      </c>
      <c r="E146" s="188">
        <f>'Сб День 6 Нед 1'!W146+'Пт День 5 Нед 1'!X146+'Чт День 4 Нед 1'!R146+'Ср День 3 Нед 1'!V146+'Вт День 2 Нед 1'!V146+'Пн День 1 Нед 1'!W146</f>
        <v>0</v>
      </c>
      <c r="F146" s="188">
        <f>'Сб День 6 Нед 1'!AA146+'Пт День 5 Нед 1'!AA146+'Чт День 4 Нед 1'!U146+'Ср День 3 Нед 1'!Y146+'Вт День 2 Нед 1'!Y146+'Пн День 1 Нед 1'!Z146</f>
        <v>0</v>
      </c>
      <c r="G146" s="188">
        <f>'Сб День 6 Нед 1'!AE146+'Пт День 5 Нед 1'!AE146+'Чт День 4 Нед 1'!Y146+'Ср День 3 Нед 1'!AC146+'Вт День 2 Нед 1'!AC146+'Пн День 1 Нед 1'!AD146</f>
        <v>0</v>
      </c>
      <c r="H146" s="38">
        <f>'Сб День 6 Нед 1'!AI146+'Пт День 5 Нед 1'!AI146+'Чт День 4 Нед 1'!AC146+'Ср День 3 Нед 1'!AG146+'Вт День 2 Нед 1'!AG146+'Пн День 1 Нед 1'!AH146</f>
        <v>0</v>
      </c>
      <c r="I146" s="175">
        <f t="shared" si="2"/>
        <v>0</v>
      </c>
    </row>
    <row r="147" spans="1:9" ht="22.5" customHeight="1" x14ac:dyDescent="0.25">
      <c r="A147" s="245">
        <v>124</v>
      </c>
      <c r="B147" s="261" t="s">
        <v>235</v>
      </c>
      <c r="C147" s="61" t="s">
        <v>82</v>
      </c>
      <c r="D147" s="188">
        <f>'Сб День 6 Нед 1'!L147+'Пт День 5 Нед 1'!M147+'Чт День 4 Нед 1'!I147+'Ср День 3 Нед 1'!L147+'Вт День 2 Нед 1'!L147+'Пн День 1 Нед 1'!M147</f>
        <v>0</v>
      </c>
      <c r="E147" s="188">
        <f>'Сб День 6 Нед 1'!W147+'Пт День 5 Нед 1'!X147+'Чт День 4 Нед 1'!R147+'Ср День 3 Нед 1'!V147+'Вт День 2 Нед 1'!V147+'Пн День 1 Нед 1'!W147</f>
        <v>0</v>
      </c>
      <c r="F147" s="188">
        <f>'Сб День 6 Нед 1'!AA147+'Пт День 5 Нед 1'!AA147+'Чт День 4 Нед 1'!U147+'Ср День 3 Нед 1'!Y147+'Вт День 2 Нед 1'!Y147+'Пн День 1 Нед 1'!Z147</f>
        <v>0</v>
      </c>
      <c r="G147" s="188">
        <f>'Сб День 6 Нед 1'!AE147+'Пт День 5 Нед 1'!AE147+'Чт День 4 Нед 1'!Y147+'Ср День 3 Нед 1'!AC147+'Вт День 2 Нед 1'!AC147+'Пн День 1 Нед 1'!AD147</f>
        <v>0</v>
      </c>
      <c r="H147" s="38">
        <f>'Сб День 6 Нед 1'!AI147+'Пт День 5 Нед 1'!AI147+'Чт День 4 Нед 1'!AC147+'Ср День 3 Нед 1'!AG147+'Вт День 2 Нед 1'!AG147+'Пн День 1 Нед 1'!AH147</f>
        <v>0</v>
      </c>
      <c r="I147" s="175">
        <f t="shared" si="2"/>
        <v>0</v>
      </c>
    </row>
    <row r="148" spans="1:9" ht="15" customHeight="1" x14ac:dyDescent="0.25">
      <c r="A148" s="428">
        <v>125</v>
      </c>
      <c r="B148" s="261" t="s">
        <v>211</v>
      </c>
      <c r="C148" s="61" t="s">
        <v>82</v>
      </c>
      <c r="D148" s="188">
        <f>'Сб День 6 Нед 1'!L148+'Пт День 5 Нед 1'!M148+'Чт День 4 Нед 1'!I148+'Ср День 3 Нед 1'!L148+'Вт День 2 Нед 1'!L148+'Пн День 1 Нед 1'!M148</f>
        <v>0</v>
      </c>
      <c r="E148" s="188">
        <f>'Сб День 6 Нед 1'!W148+'Пт День 5 Нед 1'!X148+'Чт День 4 Нед 1'!R148+'Ср День 3 Нед 1'!V148+'Вт День 2 Нед 1'!V148+'Пн День 1 Нед 1'!W148</f>
        <v>0</v>
      </c>
      <c r="F148" s="188">
        <f>'Сб День 6 Нед 1'!AA148+'Пт День 5 Нед 1'!AA148+'Чт День 4 Нед 1'!U148+'Ср День 3 Нед 1'!Y148+'Вт День 2 Нед 1'!Y148+'Пн День 1 Нед 1'!Z148</f>
        <v>0</v>
      </c>
      <c r="G148" s="188">
        <f>'Сб День 6 Нед 1'!AE148+'Пт День 5 Нед 1'!AE148+'Чт День 4 Нед 1'!Y148+'Ср День 3 Нед 1'!AC148+'Вт День 2 Нед 1'!AC148+'Пн День 1 Нед 1'!AD148</f>
        <v>0</v>
      </c>
      <c r="H148" s="38">
        <f>'Сб День 6 Нед 1'!AI148+'Пт День 5 Нед 1'!AI148+'Чт День 4 Нед 1'!AC148+'Ср День 3 Нед 1'!AG148+'Вт День 2 Нед 1'!AG148+'Пн День 1 Нед 1'!AH148</f>
        <v>0</v>
      </c>
      <c r="I148" s="175">
        <f t="shared" si="2"/>
        <v>0</v>
      </c>
    </row>
  </sheetData>
  <mergeCells count="7">
    <mergeCell ref="I2:I3"/>
    <mergeCell ref="E2:E3"/>
    <mergeCell ref="A1:H1"/>
    <mergeCell ref="D2:D3"/>
    <mergeCell ref="F2:F3"/>
    <mergeCell ref="H2:H3"/>
    <mergeCell ref="G2:G3"/>
  </mergeCells>
  <pageMargins left="0.31496062992125984" right="0.11811023622047245" top="0.15748031496062992" bottom="0.15748031496062992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8"/>
  <sheetViews>
    <sheetView zoomScaleNormal="100" workbookViewId="0">
      <pane xSplit="3" ySplit="5" topLeftCell="L117" activePane="bottomRight" state="frozen"/>
      <selection activeCell="A3" sqref="A3"/>
      <selection pane="topRight" activeCell="D3" sqref="D3"/>
      <selection pane="bottomLeft" activeCell="A9" sqref="A9"/>
      <selection pane="bottomRight" activeCell="R119" sqref="R119"/>
    </sheetView>
  </sheetViews>
  <sheetFormatPr defaultRowHeight="15" x14ac:dyDescent="0.25"/>
  <cols>
    <col min="1" max="1" width="5" customWidth="1"/>
    <col min="2" max="2" width="23.7109375" style="273" customWidth="1"/>
    <col min="3" max="3" width="4.42578125" customWidth="1"/>
    <col min="4" max="4" width="7.85546875" hidden="1" customWidth="1"/>
    <col min="5" max="5" width="7.5703125" customWidth="1"/>
    <col min="6" max="6" width="8.140625" customWidth="1"/>
    <col min="7" max="7" width="7" customWidth="1"/>
    <col min="8" max="8" width="9" customWidth="1"/>
    <col min="9" max="9" width="7.140625" customWidth="1"/>
    <col min="10" max="10" width="8.42578125" customWidth="1"/>
    <col min="11" max="11" width="9.5703125" customWidth="1"/>
    <col min="12" max="12" width="8.42578125" customWidth="1"/>
    <col min="13" max="13" width="7.85546875" hidden="1" customWidth="1"/>
    <col min="14" max="14" width="8.42578125" customWidth="1"/>
    <col min="15" max="16" width="8.140625" customWidth="1"/>
    <col min="17" max="18" width="9" customWidth="1"/>
    <col min="19" max="19" width="7.140625" hidden="1" customWidth="1"/>
    <col min="20" max="20" width="10" customWidth="1"/>
    <col min="21" max="21" width="9.7109375" customWidth="1"/>
    <col min="22" max="22" width="6.28515625" hidden="1" customWidth="1"/>
    <col min="23" max="23" width="13.42578125" customWidth="1"/>
    <col min="24" max="24" width="8.42578125" customWidth="1"/>
    <col min="25" max="25" width="8.7109375" customWidth="1"/>
    <col min="26" max="26" width="7.42578125" customWidth="1"/>
    <col min="27" max="27" width="8.42578125" hidden="1" customWidth="1"/>
    <col min="28" max="28" width="7.85546875" hidden="1" customWidth="1"/>
    <col min="29" max="29" width="7.140625" hidden="1" customWidth="1"/>
    <col min="30" max="30" width="7.42578125" hidden="1" customWidth="1"/>
    <col min="31" max="31" width="8.7109375" customWidth="1"/>
    <col min="32" max="32" width="8.5703125" customWidth="1"/>
    <col min="33" max="33" width="7.28515625" customWidth="1"/>
    <col min="34" max="34" width="7.42578125" customWidth="1"/>
    <col min="35" max="35" width="12.42578125" style="169" customWidth="1"/>
  </cols>
  <sheetData>
    <row r="1" spans="1:35" ht="15.75" x14ac:dyDescent="0.25">
      <c r="A1" s="522" t="s">
        <v>113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  <c r="O1" s="522"/>
      <c r="P1" s="522"/>
      <c r="Q1" s="522"/>
      <c r="R1" s="522"/>
      <c r="S1" s="522"/>
      <c r="T1" s="522"/>
      <c r="U1" s="522"/>
      <c r="V1" s="522"/>
      <c r="W1" s="522"/>
      <c r="X1" s="522"/>
      <c r="Y1" s="522"/>
      <c r="Z1" s="522"/>
      <c r="AA1" s="522"/>
      <c r="AB1" s="522"/>
      <c r="AC1" s="522"/>
      <c r="AD1" s="522"/>
      <c r="AE1" s="522"/>
      <c r="AF1" s="522"/>
      <c r="AG1" s="522"/>
      <c r="AH1" s="522"/>
      <c r="AI1"/>
    </row>
    <row r="2" spans="1:35" ht="27.75" customHeight="1" x14ac:dyDescent="0.25">
      <c r="A2" s="69"/>
      <c r="B2" s="280"/>
      <c r="C2" s="70"/>
      <c r="D2" s="523" t="s">
        <v>276</v>
      </c>
      <c r="E2" s="524"/>
      <c r="F2" s="524"/>
      <c r="G2" s="524"/>
      <c r="H2" s="524"/>
      <c r="I2" s="524"/>
      <c r="J2" s="463" t="s">
        <v>321</v>
      </c>
      <c r="K2" s="463" t="s">
        <v>323</v>
      </c>
      <c r="L2" s="453" t="s">
        <v>124</v>
      </c>
      <c r="M2" s="525" t="s">
        <v>362</v>
      </c>
      <c r="N2" s="526"/>
      <c r="O2" s="526"/>
      <c r="P2" s="526"/>
      <c r="Q2" s="526"/>
      <c r="R2" s="526"/>
      <c r="S2" s="526"/>
      <c r="T2" s="475" t="s">
        <v>324</v>
      </c>
      <c r="U2" s="475" t="s">
        <v>325</v>
      </c>
      <c r="V2" s="511"/>
      <c r="W2" s="456" t="s">
        <v>124</v>
      </c>
      <c r="X2" s="473" t="s">
        <v>349</v>
      </c>
      <c r="Y2" s="473"/>
      <c r="Z2" s="489" t="s">
        <v>124</v>
      </c>
      <c r="AA2" s="478" t="s">
        <v>351</v>
      </c>
      <c r="AB2" s="478"/>
      <c r="AC2" s="478"/>
      <c r="AD2" s="479" t="s">
        <v>124</v>
      </c>
      <c r="AE2" s="466" t="s">
        <v>374</v>
      </c>
      <c r="AF2" s="466"/>
      <c r="AG2" s="466"/>
      <c r="AH2" s="467" t="s">
        <v>124</v>
      </c>
      <c r="AI2" s="487" t="s">
        <v>144</v>
      </c>
    </row>
    <row r="3" spans="1:35" s="34" customFormat="1" ht="56.25" x14ac:dyDescent="0.25">
      <c r="A3" s="6"/>
      <c r="B3" s="64" t="s">
        <v>132</v>
      </c>
      <c r="C3" s="8"/>
      <c r="D3" s="403"/>
      <c r="E3" s="403" t="s">
        <v>256</v>
      </c>
      <c r="F3" s="405" t="s">
        <v>322</v>
      </c>
      <c r="G3" s="399" t="s">
        <v>290</v>
      </c>
      <c r="H3" s="403" t="s">
        <v>291</v>
      </c>
      <c r="I3" s="403" t="s">
        <v>147</v>
      </c>
      <c r="J3" s="485"/>
      <c r="K3" s="485"/>
      <c r="L3" s="454"/>
      <c r="M3" s="42"/>
      <c r="N3" s="42" t="s">
        <v>256</v>
      </c>
      <c r="O3" s="410" t="s">
        <v>322</v>
      </c>
      <c r="P3" s="178" t="s">
        <v>331</v>
      </c>
      <c r="Q3" s="42" t="s">
        <v>291</v>
      </c>
      <c r="R3" s="42" t="s">
        <v>147</v>
      </c>
      <c r="S3" s="406"/>
      <c r="T3" s="495"/>
      <c r="U3" s="495"/>
      <c r="V3" s="512"/>
      <c r="W3" s="502"/>
      <c r="X3" s="212" t="s">
        <v>204</v>
      </c>
      <c r="Y3" s="213" t="s">
        <v>174</v>
      </c>
      <c r="Z3" s="490"/>
      <c r="AA3" s="364" t="s">
        <v>345</v>
      </c>
      <c r="AB3" s="364" t="s">
        <v>116</v>
      </c>
      <c r="AC3" s="365" t="s">
        <v>148</v>
      </c>
      <c r="AD3" s="497"/>
      <c r="AE3" s="451" t="s">
        <v>391</v>
      </c>
      <c r="AF3" s="507" t="s">
        <v>338</v>
      </c>
      <c r="AG3" s="449" t="s">
        <v>149</v>
      </c>
      <c r="AH3" s="457"/>
      <c r="AI3" s="488"/>
    </row>
    <row r="4" spans="1:35" x14ac:dyDescent="0.25">
      <c r="A4" s="71"/>
      <c r="B4" s="281" t="s">
        <v>4</v>
      </c>
      <c r="C4" s="73"/>
      <c r="D4" s="351" t="s">
        <v>153</v>
      </c>
      <c r="E4" s="351" t="s">
        <v>153</v>
      </c>
      <c r="F4" s="351" t="s">
        <v>153</v>
      </c>
      <c r="G4" s="351" t="s">
        <v>153</v>
      </c>
      <c r="H4" s="351" t="s">
        <v>153</v>
      </c>
      <c r="I4" s="351" t="s">
        <v>153</v>
      </c>
      <c r="J4" s="486"/>
      <c r="K4" s="486"/>
      <c r="L4" s="455"/>
      <c r="M4" s="153" t="s">
        <v>243</v>
      </c>
      <c r="N4" s="357" t="s">
        <v>243</v>
      </c>
      <c r="O4" s="357" t="s">
        <v>243</v>
      </c>
      <c r="P4" s="357" t="s">
        <v>243</v>
      </c>
      <c r="Q4" s="153" t="s">
        <v>243</v>
      </c>
      <c r="R4" s="153" t="s">
        <v>243</v>
      </c>
      <c r="S4" s="442"/>
      <c r="T4" s="496"/>
      <c r="U4" s="496"/>
      <c r="V4" s="513"/>
      <c r="W4" s="503"/>
      <c r="X4" s="204" t="s">
        <v>243</v>
      </c>
      <c r="Y4" s="207" t="s">
        <v>243</v>
      </c>
      <c r="Z4" s="491"/>
      <c r="AA4" s="366" t="s">
        <v>243</v>
      </c>
      <c r="AB4" s="367" t="s">
        <v>243</v>
      </c>
      <c r="AC4" s="367" t="s">
        <v>243</v>
      </c>
      <c r="AD4" s="498"/>
      <c r="AE4" s="452"/>
      <c r="AF4" s="508"/>
      <c r="AG4" s="450"/>
      <c r="AH4" s="458"/>
      <c r="AI4" s="488"/>
    </row>
    <row r="5" spans="1:35" ht="20.25" customHeight="1" x14ac:dyDescent="0.25">
      <c r="A5" s="74"/>
      <c r="B5" s="282" t="s">
        <v>5</v>
      </c>
      <c r="C5" s="75"/>
      <c r="D5" s="409"/>
      <c r="E5" s="404" t="s">
        <v>7</v>
      </c>
      <c r="F5" s="404" t="s">
        <v>7</v>
      </c>
      <c r="G5" s="400" t="s">
        <v>169</v>
      </c>
      <c r="H5" s="404" t="s">
        <v>160</v>
      </c>
      <c r="I5" s="404" t="s">
        <v>269</v>
      </c>
      <c r="J5" s="195"/>
      <c r="K5" s="195" t="s">
        <v>259</v>
      </c>
      <c r="L5" s="354">
        <f>J5+K5</f>
        <v>1</v>
      </c>
      <c r="M5" s="434"/>
      <c r="N5" s="395" t="s">
        <v>7</v>
      </c>
      <c r="O5" s="395" t="s">
        <v>7</v>
      </c>
      <c r="P5" s="395" t="s">
        <v>6</v>
      </c>
      <c r="Q5" s="395" t="s">
        <v>160</v>
      </c>
      <c r="R5" s="395" t="s">
        <v>248</v>
      </c>
      <c r="S5" s="443"/>
      <c r="T5" s="195"/>
      <c r="U5" s="195" t="s">
        <v>259</v>
      </c>
      <c r="V5" s="195"/>
      <c r="W5" s="348">
        <f>T5+U5+V5</f>
        <v>1</v>
      </c>
      <c r="X5" s="205" t="s">
        <v>9</v>
      </c>
      <c r="Y5" s="208" t="s">
        <v>173</v>
      </c>
      <c r="Z5" s="196">
        <v>1</v>
      </c>
      <c r="AA5" s="369" t="s">
        <v>114</v>
      </c>
      <c r="AB5" s="369" t="s">
        <v>6</v>
      </c>
      <c r="AC5" s="373" t="s">
        <v>9</v>
      </c>
      <c r="AD5" s="196">
        <v>0</v>
      </c>
      <c r="AE5" s="154" t="s">
        <v>383</v>
      </c>
      <c r="AF5" s="448" t="s">
        <v>6</v>
      </c>
      <c r="AG5" s="154" t="s">
        <v>9</v>
      </c>
      <c r="AH5" s="195" t="s">
        <v>259</v>
      </c>
      <c r="AI5" s="177">
        <f>L5+W5+Z5+AD5+AH5</f>
        <v>4</v>
      </c>
    </row>
    <row r="6" spans="1:35" x14ac:dyDescent="0.25">
      <c r="A6" s="71"/>
      <c r="B6" s="275" t="s">
        <v>197</v>
      </c>
      <c r="C6" s="76"/>
      <c r="D6" s="76"/>
      <c r="E6" s="13"/>
      <c r="F6" s="13"/>
      <c r="G6" s="13"/>
      <c r="H6" s="14"/>
      <c r="I6" s="14"/>
      <c r="J6" s="147"/>
      <c r="K6" s="147"/>
      <c r="L6" s="147"/>
      <c r="M6" s="76"/>
      <c r="N6" s="13"/>
      <c r="O6" s="13"/>
      <c r="P6" s="13"/>
      <c r="Q6" s="14"/>
      <c r="R6" s="14"/>
      <c r="S6" s="14"/>
      <c r="T6" s="147"/>
      <c r="U6" s="147"/>
      <c r="V6" s="147"/>
      <c r="W6" s="147"/>
      <c r="X6" s="14"/>
      <c r="Y6" s="14"/>
      <c r="Z6" s="33"/>
      <c r="AA6" s="33"/>
      <c r="AB6" s="33"/>
      <c r="AC6" s="14"/>
      <c r="AD6" s="33"/>
      <c r="AE6" s="147"/>
      <c r="AF6" s="33"/>
      <c r="AG6" s="33"/>
      <c r="AH6" s="147"/>
      <c r="AI6" s="170"/>
    </row>
    <row r="7" spans="1:35" x14ac:dyDescent="0.25">
      <c r="A7" s="60">
        <v>1</v>
      </c>
      <c r="B7" s="78" t="s">
        <v>11</v>
      </c>
      <c r="C7" s="79" t="s">
        <v>12</v>
      </c>
      <c r="D7" s="411"/>
      <c r="E7" s="144"/>
      <c r="F7" s="144"/>
      <c r="G7" s="144"/>
      <c r="H7" s="144"/>
      <c r="I7" s="144"/>
      <c r="J7" s="38">
        <f>(D7+E7+G7+H7+I7)*$J$5</f>
        <v>0</v>
      </c>
      <c r="K7" s="38">
        <f>(D7+F7+G7+H7+I7)*$K$5</f>
        <v>0</v>
      </c>
      <c r="L7" s="352">
        <f>J7+K7</f>
        <v>0</v>
      </c>
      <c r="M7" s="180"/>
      <c r="N7" s="144"/>
      <c r="O7" s="144"/>
      <c r="P7" s="144"/>
      <c r="Q7" s="144"/>
      <c r="R7" s="144"/>
      <c r="S7" s="144"/>
      <c r="T7" s="38">
        <f>(M7+N7+P7+Q7+R7)*$T$5</f>
        <v>0</v>
      </c>
      <c r="U7" s="38">
        <f>(M7+O7+P7+Q7+R7)*$U$5</f>
        <v>0</v>
      </c>
      <c r="V7" s="38"/>
      <c r="W7" s="166">
        <f>T7+U7+V7</f>
        <v>0</v>
      </c>
      <c r="X7" s="144"/>
      <c r="Y7" s="144"/>
      <c r="Z7" s="206">
        <f>(Y7+X7)*$Z$5</f>
        <v>0</v>
      </c>
      <c r="AA7" s="38"/>
      <c r="AB7" s="38"/>
      <c r="AC7" s="144"/>
      <c r="AD7" s="370">
        <f>(AC7+AB7+AA7)*$AD$5</f>
        <v>0</v>
      </c>
      <c r="AE7" s="38"/>
      <c r="AF7" s="38"/>
      <c r="AG7" s="38"/>
      <c r="AH7" s="168">
        <f>(AG7+AF7+AE7)*$AH$5</f>
        <v>0</v>
      </c>
      <c r="AI7" s="171">
        <f>L7+W7+Z7+AD7+AH7</f>
        <v>0</v>
      </c>
    </row>
    <row r="8" spans="1:35" x14ac:dyDescent="0.25">
      <c r="A8" s="60">
        <v>2</v>
      </c>
      <c r="B8" s="80" t="s">
        <v>13</v>
      </c>
      <c r="C8" s="81" t="s">
        <v>12</v>
      </c>
      <c r="D8" s="411"/>
      <c r="E8" s="144"/>
      <c r="F8" s="144"/>
      <c r="G8" s="144"/>
      <c r="H8" s="144"/>
      <c r="I8" s="144">
        <v>2.5000000000000001E-2</v>
      </c>
      <c r="J8" s="38">
        <f t="shared" ref="J8:J38" si="0">(D8+E8+G8+H8+I8)*$J$5</f>
        <v>0</v>
      </c>
      <c r="K8" s="38">
        <f t="shared" ref="K8:K38" si="1">(D8+F8+G8+H8+I8)*$K$5</f>
        <v>2.5000000000000001E-2</v>
      </c>
      <c r="L8" s="352">
        <f t="shared" ref="L8:L71" si="2">J8+K8</f>
        <v>2.5000000000000001E-2</v>
      </c>
      <c r="M8" s="180"/>
      <c r="N8" s="144"/>
      <c r="O8" s="144"/>
      <c r="P8" s="144"/>
      <c r="Q8" s="144"/>
      <c r="R8" s="144">
        <v>0.02</v>
      </c>
      <c r="S8" s="144"/>
      <c r="T8" s="38">
        <f t="shared" ref="T8:T71" si="3">(M8+N8+P8+Q8+R8)*$T$5</f>
        <v>0</v>
      </c>
      <c r="U8" s="38">
        <f t="shared" ref="U8:U71" si="4">(M8+O8+P8+Q8+R8)*$U$5</f>
        <v>0.02</v>
      </c>
      <c r="V8" s="38"/>
      <c r="W8" s="166">
        <f t="shared" ref="W8:W71" si="5">T8+U8+V8</f>
        <v>0.02</v>
      </c>
      <c r="X8" s="144"/>
      <c r="Y8" s="144"/>
      <c r="Z8" s="206">
        <f t="shared" ref="Z8:Z71" si="6">(Y8+X8)*$Z$5</f>
        <v>0</v>
      </c>
      <c r="AA8" s="38"/>
      <c r="AB8" s="160"/>
      <c r="AC8" s="144"/>
      <c r="AD8" s="370">
        <f t="shared" ref="AD8:AD71" si="7">(AC8+AB8+AA8)*$AD$5</f>
        <v>0</v>
      </c>
      <c r="AE8" s="160"/>
      <c r="AF8" s="38"/>
      <c r="AG8" s="38"/>
      <c r="AH8" s="168">
        <f t="shared" ref="AH8:AH71" si="8">(AG8+AF8+AE8)*$AH$5</f>
        <v>0</v>
      </c>
      <c r="AI8" s="171">
        <f t="shared" ref="AI8:AI71" si="9">L8+W8+Z8+AD8+AH8</f>
        <v>4.4999999999999998E-2</v>
      </c>
    </row>
    <row r="9" spans="1:35" x14ac:dyDescent="0.25">
      <c r="A9" s="60">
        <v>3</v>
      </c>
      <c r="B9" s="78" t="s">
        <v>146</v>
      </c>
      <c r="C9" s="79" t="s">
        <v>12</v>
      </c>
      <c r="D9" s="411"/>
      <c r="E9" s="144"/>
      <c r="F9" s="144"/>
      <c r="G9" s="144"/>
      <c r="H9" s="144"/>
      <c r="I9" s="144">
        <v>0.02</v>
      </c>
      <c r="J9" s="38">
        <f t="shared" si="0"/>
        <v>0</v>
      </c>
      <c r="K9" s="38">
        <f t="shared" si="1"/>
        <v>0.02</v>
      </c>
      <c r="L9" s="352">
        <f t="shared" si="2"/>
        <v>0.02</v>
      </c>
      <c r="M9" s="180"/>
      <c r="N9" s="144"/>
      <c r="O9" s="144"/>
      <c r="P9" s="144"/>
      <c r="Q9" s="144"/>
      <c r="R9" s="144">
        <v>0.03</v>
      </c>
      <c r="S9" s="144"/>
      <c r="T9" s="38">
        <f t="shared" si="3"/>
        <v>0</v>
      </c>
      <c r="U9" s="38">
        <f t="shared" si="4"/>
        <v>0.03</v>
      </c>
      <c r="V9" s="38"/>
      <c r="W9" s="166">
        <f t="shared" si="5"/>
        <v>0.03</v>
      </c>
      <c r="X9" s="144"/>
      <c r="Y9" s="144"/>
      <c r="Z9" s="206">
        <f t="shared" si="6"/>
        <v>0</v>
      </c>
      <c r="AA9" s="38"/>
      <c r="AB9" s="160"/>
      <c r="AC9" s="219">
        <v>0.03</v>
      </c>
      <c r="AD9" s="370">
        <f t="shared" si="7"/>
        <v>0</v>
      </c>
      <c r="AE9" s="160"/>
      <c r="AF9" s="38"/>
      <c r="AG9" s="168">
        <v>0.03</v>
      </c>
      <c r="AH9" s="168">
        <f t="shared" si="8"/>
        <v>0.03</v>
      </c>
      <c r="AI9" s="171">
        <f t="shared" si="9"/>
        <v>0.08</v>
      </c>
    </row>
    <row r="10" spans="1:35" x14ac:dyDescent="0.25">
      <c r="A10" s="60">
        <v>4</v>
      </c>
      <c r="B10" s="85" t="s">
        <v>185</v>
      </c>
      <c r="C10" s="61" t="s">
        <v>82</v>
      </c>
      <c r="D10" s="412"/>
      <c r="E10" s="144"/>
      <c r="F10" s="144"/>
      <c r="G10" s="144"/>
      <c r="H10" s="144"/>
      <c r="I10" s="144"/>
      <c r="J10" s="38">
        <f t="shared" si="0"/>
        <v>0</v>
      </c>
      <c r="K10" s="38">
        <f t="shared" si="1"/>
        <v>0</v>
      </c>
      <c r="L10" s="352">
        <f t="shared" si="2"/>
        <v>0</v>
      </c>
      <c r="M10" s="183"/>
      <c r="N10" s="144"/>
      <c r="O10" s="144"/>
      <c r="P10" s="144"/>
      <c r="Q10" s="144"/>
      <c r="R10" s="144"/>
      <c r="S10" s="144"/>
      <c r="T10" s="38">
        <f t="shared" si="3"/>
        <v>0</v>
      </c>
      <c r="U10" s="38">
        <f t="shared" si="4"/>
        <v>0</v>
      </c>
      <c r="V10" s="38"/>
      <c r="W10" s="166">
        <f t="shared" si="5"/>
        <v>0</v>
      </c>
      <c r="X10" s="144"/>
      <c r="Y10" s="144"/>
      <c r="Z10" s="206">
        <f t="shared" si="6"/>
        <v>0</v>
      </c>
      <c r="AA10" s="38"/>
      <c r="AB10" s="160"/>
      <c r="AC10" s="144"/>
      <c r="AD10" s="370">
        <f t="shared" si="7"/>
        <v>0</v>
      </c>
      <c r="AE10" s="160"/>
      <c r="AF10" s="38"/>
      <c r="AG10" s="38"/>
      <c r="AH10" s="168">
        <f t="shared" si="8"/>
        <v>0</v>
      </c>
      <c r="AI10" s="171">
        <f t="shared" si="9"/>
        <v>0</v>
      </c>
    </row>
    <row r="11" spans="1:35" x14ac:dyDescent="0.25">
      <c r="A11" s="71"/>
      <c r="B11" s="275" t="s">
        <v>186</v>
      </c>
      <c r="C11" s="72"/>
      <c r="D11" s="413"/>
      <c r="E11" s="144"/>
      <c r="F11" s="144"/>
      <c r="G11" s="144"/>
      <c r="H11" s="144"/>
      <c r="I11" s="144"/>
      <c r="J11" s="38">
        <f t="shared" si="0"/>
        <v>0</v>
      </c>
      <c r="K11" s="38">
        <f t="shared" si="1"/>
        <v>0</v>
      </c>
      <c r="L11" s="352">
        <f t="shared" si="2"/>
        <v>0</v>
      </c>
      <c r="M11" s="184"/>
      <c r="N11" s="144"/>
      <c r="O11" s="144"/>
      <c r="P11" s="144"/>
      <c r="Q11" s="144"/>
      <c r="R11" s="144"/>
      <c r="S11" s="144"/>
      <c r="T11" s="38">
        <f t="shared" si="3"/>
        <v>0</v>
      </c>
      <c r="U11" s="38">
        <f t="shared" si="4"/>
        <v>0</v>
      </c>
      <c r="V11" s="38"/>
      <c r="W11" s="166">
        <f t="shared" si="5"/>
        <v>0</v>
      </c>
      <c r="X11" s="144"/>
      <c r="Y11" s="144"/>
      <c r="Z11" s="206">
        <f t="shared" si="6"/>
        <v>0</v>
      </c>
      <c r="AA11" s="38"/>
      <c r="AB11" s="160"/>
      <c r="AC11" s="144"/>
      <c r="AD11" s="370">
        <f t="shared" si="7"/>
        <v>0</v>
      </c>
      <c r="AE11" s="197"/>
      <c r="AF11" s="38"/>
      <c r="AG11" s="38"/>
      <c r="AH11" s="168">
        <f t="shared" si="8"/>
        <v>0</v>
      </c>
      <c r="AI11" s="171">
        <f t="shared" si="9"/>
        <v>0</v>
      </c>
    </row>
    <row r="12" spans="1:35" x14ac:dyDescent="0.25">
      <c r="A12" s="60">
        <v>5</v>
      </c>
      <c r="B12" s="78" t="s">
        <v>44</v>
      </c>
      <c r="C12" s="79" t="s">
        <v>12</v>
      </c>
      <c r="D12" s="411"/>
      <c r="E12" s="144"/>
      <c r="F12" s="144"/>
      <c r="G12" s="436">
        <v>7.6999999999999999E-2</v>
      </c>
      <c r="H12" s="144"/>
      <c r="I12" s="144"/>
      <c r="J12" s="38">
        <f t="shared" si="0"/>
        <v>0</v>
      </c>
      <c r="K12" s="38">
        <f t="shared" si="1"/>
        <v>7.6999999999999999E-2</v>
      </c>
      <c r="L12" s="352">
        <f t="shared" si="2"/>
        <v>7.6999999999999999E-2</v>
      </c>
      <c r="M12" s="180"/>
      <c r="N12" s="144"/>
      <c r="O12" s="144"/>
      <c r="P12" s="436">
        <v>0.08</v>
      </c>
      <c r="Q12" s="144"/>
      <c r="R12" s="144"/>
      <c r="S12" s="144"/>
      <c r="T12" s="38">
        <f t="shared" si="3"/>
        <v>0</v>
      </c>
      <c r="U12" s="38">
        <f t="shared" si="4"/>
        <v>0.08</v>
      </c>
      <c r="V12" s="38"/>
      <c r="W12" s="166">
        <f t="shared" si="5"/>
        <v>0.08</v>
      </c>
      <c r="X12" s="144"/>
      <c r="Y12" s="144"/>
      <c r="Z12" s="206">
        <f t="shared" si="6"/>
        <v>0</v>
      </c>
      <c r="AA12" s="435">
        <v>7.4999999999999997E-2</v>
      </c>
      <c r="AB12" s="160"/>
      <c r="AC12" s="144"/>
      <c r="AD12" s="370">
        <f t="shared" si="7"/>
        <v>0</v>
      </c>
      <c r="AE12" s="197"/>
      <c r="AF12" s="38"/>
      <c r="AG12" s="38"/>
      <c r="AH12" s="168">
        <f t="shared" si="8"/>
        <v>0</v>
      </c>
      <c r="AI12" s="171">
        <f t="shared" si="9"/>
        <v>0.157</v>
      </c>
    </row>
    <row r="13" spans="1:35" x14ac:dyDescent="0.25">
      <c r="A13" s="60">
        <v>6</v>
      </c>
      <c r="B13" s="78" t="s">
        <v>49</v>
      </c>
      <c r="C13" s="79" t="s">
        <v>12</v>
      </c>
      <c r="D13" s="411"/>
      <c r="E13" s="144"/>
      <c r="F13" s="144"/>
      <c r="G13" s="144"/>
      <c r="H13" s="144"/>
      <c r="I13" s="144"/>
      <c r="J13" s="38">
        <f t="shared" si="0"/>
        <v>0</v>
      </c>
      <c r="K13" s="38">
        <f t="shared" si="1"/>
        <v>0</v>
      </c>
      <c r="L13" s="352">
        <f t="shared" si="2"/>
        <v>0</v>
      </c>
      <c r="M13" s="180"/>
      <c r="N13" s="144"/>
      <c r="O13" s="144"/>
      <c r="P13" s="144"/>
      <c r="Q13" s="144"/>
      <c r="R13" s="144"/>
      <c r="S13" s="144"/>
      <c r="T13" s="38">
        <f t="shared" si="3"/>
        <v>0</v>
      </c>
      <c r="U13" s="38">
        <f t="shared" si="4"/>
        <v>0</v>
      </c>
      <c r="V13" s="38"/>
      <c r="W13" s="166">
        <f t="shared" si="5"/>
        <v>0</v>
      </c>
      <c r="X13" s="144"/>
      <c r="Y13" s="144"/>
      <c r="Z13" s="206">
        <f t="shared" si="6"/>
        <v>0</v>
      </c>
      <c r="AA13" s="38"/>
      <c r="AB13" s="160"/>
      <c r="AC13" s="144"/>
      <c r="AD13" s="370">
        <f t="shared" si="7"/>
        <v>0</v>
      </c>
      <c r="AE13" s="197"/>
      <c r="AF13" s="38"/>
      <c r="AG13" s="38"/>
      <c r="AH13" s="168">
        <f t="shared" si="8"/>
        <v>0</v>
      </c>
      <c r="AI13" s="171">
        <f t="shared" si="9"/>
        <v>0</v>
      </c>
    </row>
    <row r="14" spans="1:35" x14ac:dyDescent="0.25">
      <c r="A14" s="60">
        <v>7</v>
      </c>
      <c r="B14" s="78" t="s">
        <v>50</v>
      </c>
      <c r="C14" s="79" t="s">
        <v>12</v>
      </c>
      <c r="D14" s="411"/>
      <c r="E14" s="144"/>
      <c r="F14" s="144">
        <v>3.3E-3</v>
      </c>
      <c r="G14" s="144"/>
      <c r="H14" s="144"/>
      <c r="I14" s="144"/>
      <c r="J14" s="38">
        <f t="shared" si="0"/>
        <v>0</v>
      </c>
      <c r="K14" s="38">
        <f t="shared" si="1"/>
        <v>3.3E-3</v>
      </c>
      <c r="L14" s="352">
        <f t="shared" si="2"/>
        <v>3.3E-3</v>
      </c>
      <c r="M14" s="180"/>
      <c r="N14" s="144"/>
      <c r="O14" s="144">
        <v>3.3E-3</v>
      </c>
      <c r="P14" s="144"/>
      <c r="Q14" s="144"/>
      <c r="R14" s="144"/>
      <c r="S14" s="144"/>
      <c r="T14" s="38">
        <f t="shared" si="3"/>
        <v>0</v>
      </c>
      <c r="U14" s="38">
        <f t="shared" si="4"/>
        <v>3.3E-3</v>
      </c>
      <c r="V14" s="38"/>
      <c r="W14" s="166">
        <f t="shared" si="5"/>
        <v>3.3E-3</v>
      </c>
      <c r="X14" s="144"/>
      <c r="Y14" s="144"/>
      <c r="Z14" s="206">
        <f t="shared" si="6"/>
        <v>0</v>
      </c>
      <c r="AA14" s="38"/>
      <c r="AB14" s="160"/>
      <c r="AC14" s="144"/>
      <c r="AD14" s="370">
        <f t="shared" si="7"/>
        <v>0</v>
      </c>
      <c r="AE14" s="220">
        <f>0.01</f>
        <v>0.01</v>
      </c>
      <c r="AF14" s="38"/>
      <c r="AG14" s="38"/>
      <c r="AH14" s="168">
        <f t="shared" si="8"/>
        <v>0.01</v>
      </c>
      <c r="AI14" s="171">
        <f t="shared" si="9"/>
        <v>1.66E-2</v>
      </c>
    </row>
    <row r="15" spans="1:35" x14ac:dyDescent="0.25">
      <c r="A15" s="60">
        <v>8</v>
      </c>
      <c r="B15" s="78" t="s">
        <v>48</v>
      </c>
      <c r="C15" s="79" t="s">
        <v>12</v>
      </c>
      <c r="D15" s="411"/>
      <c r="E15" s="144"/>
      <c r="F15" s="144"/>
      <c r="G15" s="144"/>
      <c r="H15" s="144"/>
      <c r="I15" s="144"/>
      <c r="J15" s="38">
        <f t="shared" si="0"/>
        <v>0</v>
      </c>
      <c r="K15" s="38">
        <f t="shared" si="1"/>
        <v>0</v>
      </c>
      <c r="L15" s="352">
        <f t="shared" si="2"/>
        <v>0</v>
      </c>
      <c r="M15" s="180"/>
      <c r="N15" s="144"/>
      <c r="O15" s="144"/>
      <c r="P15" s="144"/>
      <c r="Q15" s="144"/>
      <c r="R15" s="144"/>
      <c r="S15" s="144"/>
      <c r="T15" s="38">
        <f t="shared" si="3"/>
        <v>0</v>
      </c>
      <c r="U15" s="38">
        <f t="shared" si="4"/>
        <v>0</v>
      </c>
      <c r="V15" s="38"/>
      <c r="W15" s="166">
        <f t="shared" si="5"/>
        <v>0</v>
      </c>
      <c r="X15" s="144"/>
      <c r="Y15" s="144"/>
      <c r="Z15" s="206">
        <f t="shared" si="6"/>
        <v>0</v>
      </c>
      <c r="AA15" s="38"/>
      <c r="AB15" s="160"/>
      <c r="AC15" s="144"/>
      <c r="AD15" s="370">
        <f t="shared" si="7"/>
        <v>0</v>
      </c>
      <c r="AE15" s="197"/>
      <c r="AF15" s="38"/>
      <c r="AG15" s="38"/>
      <c r="AH15" s="168">
        <f t="shared" si="8"/>
        <v>0</v>
      </c>
      <c r="AI15" s="171">
        <f t="shared" si="9"/>
        <v>0</v>
      </c>
    </row>
    <row r="16" spans="1:35" x14ac:dyDescent="0.25">
      <c r="A16" s="60">
        <v>9</v>
      </c>
      <c r="B16" s="78" t="s">
        <v>46</v>
      </c>
      <c r="C16" s="79" t="s">
        <v>12</v>
      </c>
      <c r="D16" s="411"/>
      <c r="E16" s="144"/>
      <c r="F16" s="144"/>
      <c r="G16" s="144"/>
      <c r="H16" s="144"/>
      <c r="I16" s="144"/>
      <c r="J16" s="38">
        <f t="shared" si="0"/>
        <v>0</v>
      </c>
      <c r="K16" s="38">
        <f t="shared" si="1"/>
        <v>0</v>
      </c>
      <c r="L16" s="352">
        <f t="shared" si="2"/>
        <v>0</v>
      </c>
      <c r="M16" s="180"/>
      <c r="N16" s="144"/>
      <c r="O16" s="144"/>
      <c r="P16" s="144"/>
      <c r="Q16" s="144"/>
      <c r="R16" s="144"/>
      <c r="S16" s="144"/>
      <c r="T16" s="38">
        <f t="shared" si="3"/>
        <v>0</v>
      </c>
      <c r="U16" s="38">
        <f t="shared" si="4"/>
        <v>0</v>
      </c>
      <c r="V16" s="38"/>
      <c r="W16" s="166">
        <f t="shared" si="5"/>
        <v>0</v>
      </c>
      <c r="X16" s="144"/>
      <c r="Y16" s="144"/>
      <c r="Z16" s="206">
        <f t="shared" si="6"/>
        <v>0</v>
      </c>
      <c r="AA16" s="38"/>
      <c r="AB16" s="160"/>
      <c r="AC16" s="144"/>
      <c r="AD16" s="370">
        <f t="shared" si="7"/>
        <v>0</v>
      </c>
      <c r="AE16" s="197"/>
      <c r="AF16" s="38"/>
      <c r="AG16" s="38"/>
      <c r="AH16" s="168">
        <f t="shared" si="8"/>
        <v>0</v>
      </c>
      <c r="AI16" s="171">
        <f t="shared" si="9"/>
        <v>0</v>
      </c>
    </row>
    <row r="17" spans="1:35" x14ac:dyDescent="0.25">
      <c r="A17" s="60">
        <v>10</v>
      </c>
      <c r="B17" s="78" t="s">
        <v>101</v>
      </c>
      <c r="C17" s="79" t="s">
        <v>12</v>
      </c>
      <c r="D17" s="411"/>
      <c r="E17" s="144"/>
      <c r="F17" s="144"/>
      <c r="G17" s="144"/>
      <c r="H17" s="144"/>
      <c r="I17" s="144"/>
      <c r="J17" s="38">
        <f t="shared" si="0"/>
        <v>0</v>
      </c>
      <c r="K17" s="38">
        <f t="shared" si="1"/>
        <v>0</v>
      </c>
      <c r="L17" s="352">
        <f t="shared" si="2"/>
        <v>0</v>
      </c>
      <c r="M17" s="180"/>
      <c r="N17" s="144"/>
      <c r="O17" s="144"/>
      <c r="P17" s="144"/>
      <c r="Q17" s="144"/>
      <c r="R17" s="144"/>
      <c r="S17" s="144"/>
      <c r="T17" s="38">
        <f t="shared" si="3"/>
        <v>0</v>
      </c>
      <c r="U17" s="38">
        <f t="shared" si="4"/>
        <v>0</v>
      </c>
      <c r="V17" s="38"/>
      <c r="W17" s="166">
        <f t="shared" si="5"/>
        <v>0</v>
      </c>
      <c r="X17" s="144"/>
      <c r="Y17" s="144"/>
      <c r="Z17" s="206">
        <f t="shared" si="6"/>
        <v>0</v>
      </c>
      <c r="AA17" s="38"/>
      <c r="AB17" s="160"/>
      <c r="AC17" s="144"/>
      <c r="AD17" s="370">
        <f t="shared" si="7"/>
        <v>0</v>
      </c>
      <c r="AE17" s="197"/>
      <c r="AF17" s="38"/>
      <c r="AG17" s="38"/>
      <c r="AH17" s="168">
        <f t="shared" si="8"/>
        <v>0</v>
      </c>
      <c r="AI17" s="171">
        <f t="shared" si="9"/>
        <v>0</v>
      </c>
    </row>
    <row r="18" spans="1:35" x14ac:dyDescent="0.25">
      <c r="A18" s="60">
        <v>11</v>
      </c>
      <c r="B18" s="78" t="s">
        <v>47</v>
      </c>
      <c r="C18" s="79" t="s">
        <v>12</v>
      </c>
      <c r="D18" s="411"/>
      <c r="E18" s="144"/>
      <c r="F18" s="144"/>
      <c r="G18" s="144"/>
      <c r="H18" s="144"/>
      <c r="I18" s="144"/>
      <c r="J18" s="38">
        <f t="shared" si="0"/>
        <v>0</v>
      </c>
      <c r="K18" s="38">
        <f t="shared" si="1"/>
        <v>0</v>
      </c>
      <c r="L18" s="352">
        <f t="shared" si="2"/>
        <v>0</v>
      </c>
      <c r="M18" s="180"/>
      <c r="N18" s="144"/>
      <c r="O18" s="144"/>
      <c r="P18" s="144"/>
      <c r="Q18" s="144"/>
      <c r="R18" s="144"/>
      <c r="S18" s="144"/>
      <c r="T18" s="38">
        <f t="shared" si="3"/>
        <v>0</v>
      </c>
      <c r="U18" s="38">
        <f t="shared" si="4"/>
        <v>0</v>
      </c>
      <c r="V18" s="38"/>
      <c r="W18" s="166">
        <f t="shared" si="5"/>
        <v>0</v>
      </c>
      <c r="X18" s="144"/>
      <c r="Y18" s="144"/>
      <c r="Z18" s="206">
        <f t="shared" si="6"/>
        <v>0</v>
      </c>
      <c r="AA18" s="38"/>
      <c r="AB18" s="160"/>
      <c r="AC18" s="144"/>
      <c r="AD18" s="370">
        <f t="shared" si="7"/>
        <v>0</v>
      </c>
      <c r="AE18" s="197"/>
      <c r="AF18" s="38"/>
      <c r="AG18" s="38"/>
      <c r="AH18" s="168">
        <f t="shared" si="8"/>
        <v>0</v>
      </c>
      <c r="AI18" s="171">
        <f t="shared" si="9"/>
        <v>0</v>
      </c>
    </row>
    <row r="19" spans="1:35" x14ac:dyDescent="0.25">
      <c r="A19" s="60">
        <v>12</v>
      </c>
      <c r="B19" s="86" t="s">
        <v>166</v>
      </c>
      <c r="C19" s="79" t="s">
        <v>12</v>
      </c>
      <c r="D19" s="411"/>
      <c r="E19" s="144"/>
      <c r="F19" s="144"/>
      <c r="G19" s="144"/>
      <c r="H19" s="144"/>
      <c r="I19" s="144"/>
      <c r="J19" s="38">
        <f t="shared" si="0"/>
        <v>0</v>
      </c>
      <c r="K19" s="38">
        <f t="shared" si="1"/>
        <v>0</v>
      </c>
      <c r="L19" s="352">
        <f t="shared" si="2"/>
        <v>0</v>
      </c>
      <c r="M19" s="180"/>
      <c r="N19" s="144"/>
      <c r="O19" s="144"/>
      <c r="P19" s="144"/>
      <c r="Q19" s="144"/>
      <c r="R19" s="144"/>
      <c r="S19" s="144"/>
      <c r="T19" s="38">
        <f t="shared" si="3"/>
        <v>0</v>
      </c>
      <c r="U19" s="38">
        <f t="shared" si="4"/>
        <v>0</v>
      </c>
      <c r="V19" s="38"/>
      <c r="W19" s="166">
        <f t="shared" si="5"/>
        <v>0</v>
      </c>
      <c r="X19" s="144"/>
      <c r="Y19" s="144"/>
      <c r="Z19" s="206">
        <f t="shared" si="6"/>
        <v>0</v>
      </c>
      <c r="AA19" s="38"/>
      <c r="AB19" s="160"/>
      <c r="AC19" s="144"/>
      <c r="AD19" s="370">
        <f t="shared" si="7"/>
        <v>0</v>
      </c>
      <c r="AE19" s="197"/>
      <c r="AF19" s="38"/>
      <c r="AG19" s="38"/>
      <c r="AH19" s="168">
        <f t="shared" si="8"/>
        <v>0</v>
      </c>
      <c r="AI19" s="171">
        <f t="shared" si="9"/>
        <v>0</v>
      </c>
    </row>
    <row r="20" spans="1:35" x14ac:dyDescent="0.25">
      <c r="A20" s="71"/>
      <c r="B20" s="275" t="s">
        <v>40</v>
      </c>
      <c r="C20" s="76"/>
      <c r="D20" s="414"/>
      <c r="E20" s="146"/>
      <c r="F20" s="146"/>
      <c r="G20" s="146"/>
      <c r="H20" s="182"/>
      <c r="I20" s="182"/>
      <c r="J20" s="38">
        <f t="shared" si="0"/>
        <v>0</v>
      </c>
      <c r="K20" s="38">
        <f t="shared" si="1"/>
        <v>0</v>
      </c>
      <c r="L20" s="352">
        <f t="shared" si="2"/>
        <v>0</v>
      </c>
      <c r="M20" s="181"/>
      <c r="N20" s="146"/>
      <c r="O20" s="146"/>
      <c r="P20" s="146"/>
      <c r="Q20" s="182"/>
      <c r="R20" s="182"/>
      <c r="S20" s="182"/>
      <c r="T20" s="38">
        <f t="shared" si="3"/>
        <v>0</v>
      </c>
      <c r="U20" s="38">
        <f t="shared" si="4"/>
        <v>0</v>
      </c>
      <c r="V20" s="38"/>
      <c r="W20" s="166">
        <f t="shared" si="5"/>
        <v>0</v>
      </c>
      <c r="X20" s="182"/>
      <c r="Y20" s="182"/>
      <c r="Z20" s="206">
        <f t="shared" si="6"/>
        <v>0</v>
      </c>
      <c r="AA20" s="147"/>
      <c r="AB20" s="190"/>
      <c r="AC20" s="182"/>
      <c r="AD20" s="370">
        <f t="shared" si="7"/>
        <v>0</v>
      </c>
      <c r="AE20" s="198"/>
      <c r="AF20" s="38"/>
      <c r="AG20" s="147"/>
      <c r="AH20" s="168">
        <f t="shared" si="8"/>
        <v>0</v>
      </c>
      <c r="AI20" s="171">
        <f t="shared" si="9"/>
        <v>0</v>
      </c>
    </row>
    <row r="21" spans="1:35" x14ac:dyDescent="0.25">
      <c r="A21" s="60">
        <v>13</v>
      </c>
      <c r="B21" s="78" t="s">
        <v>41</v>
      </c>
      <c r="C21" s="79" t="s">
        <v>12</v>
      </c>
      <c r="D21" s="411"/>
      <c r="E21" s="144"/>
      <c r="F21" s="144">
        <v>4.4000000000000003E-3</v>
      </c>
      <c r="G21" s="144"/>
      <c r="H21" s="144"/>
      <c r="I21" s="144"/>
      <c r="J21" s="38">
        <f t="shared" si="0"/>
        <v>0</v>
      </c>
      <c r="K21" s="38">
        <f t="shared" si="1"/>
        <v>4.4000000000000003E-3</v>
      </c>
      <c r="L21" s="352">
        <f t="shared" si="2"/>
        <v>4.4000000000000003E-3</v>
      </c>
      <c r="M21" s="180"/>
      <c r="N21" s="144"/>
      <c r="O21" s="144">
        <v>4.4000000000000003E-3</v>
      </c>
      <c r="P21" s="144"/>
      <c r="Q21" s="144"/>
      <c r="R21" s="144"/>
      <c r="S21" s="144"/>
      <c r="T21" s="38">
        <f t="shared" si="3"/>
        <v>0</v>
      </c>
      <c r="U21" s="38">
        <f t="shared" si="4"/>
        <v>4.4000000000000003E-3</v>
      </c>
      <c r="V21" s="38"/>
      <c r="W21" s="166">
        <f t="shared" si="5"/>
        <v>4.4000000000000003E-3</v>
      </c>
      <c r="X21" s="144"/>
      <c r="Y21" s="144"/>
      <c r="Z21" s="206">
        <f t="shared" si="6"/>
        <v>0</v>
      </c>
      <c r="AA21" s="38"/>
      <c r="AB21" s="160"/>
      <c r="AC21" s="144"/>
      <c r="AD21" s="370">
        <f t="shared" si="7"/>
        <v>0</v>
      </c>
      <c r="AE21" s="220">
        <v>5.0000000000000001E-3</v>
      </c>
      <c r="AF21" s="38"/>
      <c r="AG21" s="38"/>
      <c r="AH21" s="168">
        <f t="shared" si="8"/>
        <v>5.0000000000000001E-3</v>
      </c>
      <c r="AI21" s="171">
        <f t="shared" si="9"/>
        <v>1.38E-2</v>
      </c>
    </row>
    <row r="22" spans="1:35" x14ac:dyDescent="0.25">
      <c r="A22" s="60">
        <v>14</v>
      </c>
      <c r="B22" s="78" t="s">
        <v>42</v>
      </c>
      <c r="C22" s="79" t="s">
        <v>12</v>
      </c>
      <c r="D22" s="411"/>
      <c r="E22" s="144"/>
      <c r="F22" s="144"/>
      <c r="G22" s="436">
        <v>3.0000000000000001E-3</v>
      </c>
      <c r="H22" s="144"/>
      <c r="I22" s="144"/>
      <c r="J22" s="38">
        <f t="shared" si="0"/>
        <v>0</v>
      </c>
      <c r="K22" s="38">
        <f t="shared" si="1"/>
        <v>3.0000000000000001E-3</v>
      </c>
      <c r="L22" s="352">
        <f t="shared" si="2"/>
        <v>3.0000000000000001E-3</v>
      </c>
      <c r="M22" s="180"/>
      <c r="N22" s="144"/>
      <c r="O22" s="144"/>
      <c r="P22" s="144"/>
      <c r="Q22" s="144"/>
      <c r="R22" s="144"/>
      <c r="S22" s="144"/>
      <c r="T22" s="38">
        <f t="shared" si="3"/>
        <v>0</v>
      </c>
      <c r="U22" s="38">
        <f t="shared" si="4"/>
        <v>0</v>
      </c>
      <c r="V22" s="38"/>
      <c r="W22" s="166">
        <f t="shared" si="5"/>
        <v>0</v>
      </c>
      <c r="X22" s="144"/>
      <c r="Y22" s="144"/>
      <c r="Z22" s="206">
        <f t="shared" si="6"/>
        <v>0</v>
      </c>
      <c r="AA22" s="435">
        <v>3.0000000000000001E-3</v>
      </c>
      <c r="AB22" s="160"/>
      <c r="AC22" s="144"/>
      <c r="AD22" s="370">
        <f t="shared" si="7"/>
        <v>0</v>
      </c>
      <c r="AE22" s="197"/>
      <c r="AF22" s="38"/>
      <c r="AG22" s="38"/>
      <c r="AH22" s="168">
        <f t="shared" si="8"/>
        <v>0</v>
      </c>
      <c r="AI22" s="171">
        <f t="shared" si="9"/>
        <v>3.0000000000000001E-3</v>
      </c>
    </row>
    <row r="23" spans="1:35" x14ac:dyDescent="0.25">
      <c r="A23" s="60">
        <v>15</v>
      </c>
      <c r="B23" s="78" t="s">
        <v>43</v>
      </c>
      <c r="C23" s="79" t="s">
        <v>12</v>
      </c>
      <c r="D23" s="411"/>
      <c r="E23" s="144"/>
      <c r="F23" s="144"/>
      <c r="G23" s="144"/>
      <c r="H23" s="144"/>
      <c r="I23" s="144"/>
      <c r="J23" s="38">
        <f t="shared" si="0"/>
        <v>0</v>
      </c>
      <c r="K23" s="38">
        <f t="shared" si="1"/>
        <v>0</v>
      </c>
      <c r="L23" s="352">
        <f t="shared" si="2"/>
        <v>0</v>
      </c>
      <c r="M23" s="180"/>
      <c r="N23" s="144"/>
      <c r="O23" s="144"/>
      <c r="P23" s="144"/>
      <c r="Q23" s="144"/>
      <c r="R23" s="144"/>
      <c r="S23" s="144"/>
      <c r="T23" s="38">
        <f t="shared" si="3"/>
        <v>0</v>
      </c>
      <c r="U23" s="38">
        <f t="shared" si="4"/>
        <v>0</v>
      </c>
      <c r="V23" s="38"/>
      <c r="W23" s="166">
        <f t="shared" si="5"/>
        <v>0</v>
      </c>
      <c r="X23" s="144"/>
      <c r="Y23" s="144"/>
      <c r="Z23" s="206">
        <f t="shared" si="6"/>
        <v>0</v>
      </c>
      <c r="AA23" s="38"/>
      <c r="AB23" s="160"/>
      <c r="AC23" s="144"/>
      <c r="AD23" s="370">
        <f t="shared" si="7"/>
        <v>0</v>
      </c>
      <c r="AE23" s="197"/>
      <c r="AF23" s="38"/>
      <c r="AG23" s="38"/>
      <c r="AH23" s="168">
        <f t="shared" si="8"/>
        <v>0</v>
      </c>
      <c r="AI23" s="171">
        <f t="shared" si="9"/>
        <v>0</v>
      </c>
    </row>
    <row r="24" spans="1:35" x14ac:dyDescent="0.25">
      <c r="A24" s="71"/>
      <c r="B24" s="275" t="s">
        <v>15</v>
      </c>
      <c r="C24" s="76"/>
      <c r="D24" s="414"/>
      <c r="E24" s="146"/>
      <c r="F24" s="146"/>
      <c r="G24" s="146"/>
      <c r="H24" s="182"/>
      <c r="I24" s="182"/>
      <c r="J24" s="38">
        <f t="shared" si="0"/>
        <v>0</v>
      </c>
      <c r="K24" s="38">
        <f t="shared" si="1"/>
        <v>0</v>
      </c>
      <c r="L24" s="352">
        <f t="shared" si="2"/>
        <v>0</v>
      </c>
      <c r="M24" s="181"/>
      <c r="N24" s="146"/>
      <c r="O24" s="146"/>
      <c r="P24" s="146"/>
      <c r="Q24" s="182"/>
      <c r="R24" s="182"/>
      <c r="S24" s="182"/>
      <c r="T24" s="38">
        <f t="shared" si="3"/>
        <v>0</v>
      </c>
      <c r="U24" s="38">
        <f t="shared" si="4"/>
        <v>0</v>
      </c>
      <c r="V24" s="38"/>
      <c r="W24" s="166">
        <f t="shared" si="5"/>
        <v>0</v>
      </c>
      <c r="X24" s="182"/>
      <c r="Y24" s="182"/>
      <c r="Z24" s="206">
        <f t="shared" si="6"/>
        <v>0</v>
      </c>
      <c r="AA24" s="147"/>
      <c r="AB24" s="190"/>
      <c r="AC24" s="182"/>
      <c r="AD24" s="370">
        <f t="shared" si="7"/>
        <v>0</v>
      </c>
      <c r="AE24" s="190"/>
      <c r="AF24" s="38"/>
      <c r="AG24" s="147"/>
      <c r="AH24" s="168">
        <f t="shared" si="8"/>
        <v>0</v>
      </c>
      <c r="AI24" s="171">
        <f t="shared" si="9"/>
        <v>0</v>
      </c>
    </row>
    <row r="25" spans="1:35" x14ac:dyDescent="0.25">
      <c r="A25" s="60">
        <v>16</v>
      </c>
      <c r="B25" s="80" t="s">
        <v>16</v>
      </c>
      <c r="C25" s="81" t="s">
        <v>12</v>
      </c>
      <c r="D25" s="411"/>
      <c r="E25" s="144"/>
      <c r="F25" s="144"/>
      <c r="G25" s="144"/>
      <c r="H25" s="144"/>
      <c r="I25" s="144"/>
      <c r="J25" s="38">
        <f t="shared" si="0"/>
        <v>0</v>
      </c>
      <c r="K25" s="38">
        <f t="shared" si="1"/>
        <v>0</v>
      </c>
      <c r="L25" s="352">
        <f t="shared" si="2"/>
        <v>0</v>
      </c>
      <c r="M25" s="180"/>
      <c r="N25" s="144"/>
      <c r="O25" s="144"/>
      <c r="P25" s="144"/>
      <c r="Q25" s="144"/>
      <c r="R25" s="144"/>
      <c r="S25" s="144"/>
      <c r="T25" s="38">
        <f t="shared" si="3"/>
        <v>0</v>
      </c>
      <c r="U25" s="38">
        <f t="shared" si="4"/>
        <v>0</v>
      </c>
      <c r="V25" s="38"/>
      <c r="W25" s="166">
        <f t="shared" si="5"/>
        <v>0</v>
      </c>
      <c r="X25" s="144"/>
      <c r="Y25" s="144"/>
      <c r="Z25" s="206">
        <f t="shared" si="6"/>
        <v>0</v>
      </c>
      <c r="AA25" s="38"/>
      <c r="AB25" s="160"/>
      <c r="AC25" s="144"/>
      <c r="AD25" s="370">
        <f t="shared" si="7"/>
        <v>0</v>
      </c>
      <c r="AE25" s="197"/>
      <c r="AF25" s="38"/>
      <c r="AG25" s="38"/>
      <c r="AH25" s="168">
        <f t="shared" si="8"/>
        <v>0</v>
      </c>
      <c r="AI25" s="171">
        <f t="shared" si="9"/>
        <v>0</v>
      </c>
    </row>
    <row r="26" spans="1:35" x14ac:dyDescent="0.25">
      <c r="A26" s="60">
        <v>17</v>
      </c>
      <c r="B26" s="81" t="s">
        <v>228</v>
      </c>
      <c r="C26" s="81" t="s">
        <v>12</v>
      </c>
      <c r="D26" s="411"/>
      <c r="E26" s="144"/>
      <c r="F26" s="144"/>
      <c r="G26" s="144"/>
      <c r="H26" s="144"/>
      <c r="I26" s="144"/>
      <c r="J26" s="38">
        <f t="shared" si="0"/>
        <v>0</v>
      </c>
      <c r="K26" s="38">
        <f t="shared" si="1"/>
        <v>0</v>
      </c>
      <c r="L26" s="352">
        <f t="shared" si="2"/>
        <v>0</v>
      </c>
      <c r="M26" s="180"/>
      <c r="N26" s="144"/>
      <c r="O26" s="144"/>
      <c r="P26" s="144"/>
      <c r="Q26" s="144"/>
      <c r="R26" s="144"/>
      <c r="S26" s="144"/>
      <c r="T26" s="38">
        <f t="shared" si="3"/>
        <v>0</v>
      </c>
      <c r="U26" s="38">
        <f t="shared" si="4"/>
        <v>0</v>
      </c>
      <c r="V26" s="38"/>
      <c r="W26" s="166">
        <f t="shared" si="5"/>
        <v>0</v>
      </c>
      <c r="X26" s="144"/>
      <c r="Y26" s="144"/>
      <c r="Z26" s="206">
        <f t="shared" si="6"/>
        <v>0</v>
      </c>
      <c r="AA26" s="38"/>
      <c r="AB26" s="160"/>
      <c r="AC26" s="144"/>
      <c r="AD26" s="370">
        <f t="shared" si="7"/>
        <v>0</v>
      </c>
      <c r="AE26" s="197"/>
      <c r="AF26" s="38"/>
      <c r="AG26" s="38"/>
      <c r="AH26" s="168">
        <f t="shared" si="8"/>
        <v>0</v>
      </c>
      <c r="AI26" s="171">
        <f t="shared" si="9"/>
        <v>0</v>
      </c>
    </row>
    <row r="27" spans="1:35" x14ac:dyDescent="0.25">
      <c r="A27" s="60">
        <v>18</v>
      </c>
      <c r="B27" s="78" t="s">
        <v>17</v>
      </c>
      <c r="C27" s="79" t="s">
        <v>12</v>
      </c>
      <c r="D27" s="411"/>
      <c r="E27" s="144"/>
      <c r="F27" s="144"/>
      <c r="G27" s="144"/>
      <c r="H27" s="144"/>
      <c r="I27" s="144"/>
      <c r="J27" s="38">
        <f t="shared" si="0"/>
        <v>0</v>
      </c>
      <c r="K27" s="38">
        <f t="shared" si="1"/>
        <v>0</v>
      </c>
      <c r="L27" s="352">
        <f t="shared" si="2"/>
        <v>0</v>
      </c>
      <c r="M27" s="180"/>
      <c r="N27" s="144"/>
      <c r="O27" s="144"/>
      <c r="P27" s="144"/>
      <c r="Q27" s="144"/>
      <c r="R27" s="144"/>
      <c r="S27" s="144"/>
      <c r="T27" s="38">
        <f t="shared" si="3"/>
        <v>0</v>
      </c>
      <c r="U27" s="38">
        <f t="shared" si="4"/>
        <v>0</v>
      </c>
      <c r="V27" s="38"/>
      <c r="W27" s="166">
        <f t="shared" si="5"/>
        <v>0</v>
      </c>
      <c r="X27" s="144"/>
      <c r="Y27" s="144"/>
      <c r="Z27" s="206">
        <f t="shared" si="6"/>
        <v>0</v>
      </c>
      <c r="AA27" s="38"/>
      <c r="AB27" s="160"/>
      <c r="AC27" s="144"/>
      <c r="AD27" s="370">
        <f t="shared" si="7"/>
        <v>0</v>
      </c>
      <c r="AE27" s="197"/>
      <c r="AF27" s="38"/>
      <c r="AG27" s="38"/>
      <c r="AH27" s="168">
        <f t="shared" si="8"/>
        <v>0</v>
      </c>
      <c r="AI27" s="171">
        <f t="shared" si="9"/>
        <v>0</v>
      </c>
    </row>
    <row r="28" spans="1:35" x14ac:dyDescent="0.25">
      <c r="A28" s="60">
        <v>19</v>
      </c>
      <c r="B28" s="78" t="s">
        <v>93</v>
      </c>
      <c r="C28" s="79" t="s">
        <v>12</v>
      </c>
      <c r="D28" s="411"/>
      <c r="E28" s="144">
        <v>0.107</v>
      </c>
      <c r="F28" s="144"/>
      <c r="G28" s="144"/>
      <c r="H28" s="144"/>
      <c r="I28" s="144"/>
      <c r="J28" s="38">
        <f t="shared" si="0"/>
        <v>0</v>
      </c>
      <c r="K28" s="38">
        <f t="shared" si="1"/>
        <v>0</v>
      </c>
      <c r="L28" s="352">
        <f t="shared" si="2"/>
        <v>0</v>
      </c>
      <c r="M28" s="180"/>
      <c r="N28" s="144">
        <v>0.107</v>
      </c>
      <c r="O28" s="144"/>
      <c r="P28" s="144"/>
      <c r="Q28" s="144"/>
      <c r="R28" s="144"/>
      <c r="S28" s="144"/>
      <c r="T28" s="38">
        <f t="shared" si="3"/>
        <v>0</v>
      </c>
      <c r="U28" s="38">
        <f t="shared" si="4"/>
        <v>0</v>
      </c>
      <c r="V28" s="38"/>
      <c r="W28" s="166">
        <f t="shared" si="5"/>
        <v>0</v>
      </c>
      <c r="X28" s="144"/>
      <c r="Y28" s="144"/>
      <c r="Z28" s="206">
        <f t="shared" si="6"/>
        <v>0</v>
      </c>
      <c r="AA28" s="38"/>
      <c r="AB28" s="160"/>
      <c r="AC28" s="144"/>
      <c r="AD28" s="370">
        <f t="shared" si="7"/>
        <v>0</v>
      </c>
      <c r="AE28" s="197"/>
      <c r="AF28" s="38"/>
      <c r="AG28" s="38"/>
      <c r="AH28" s="168">
        <f t="shared" si="8"/>
        <v>0</v>
      </c>
      <c r="AI28" s="171">
        <f t="shared" si="9"/>
        <v>0</v>
      </c>
    </row>
    <row r="29" spans="1:35" x14ac:dyDescent="0.25">
      <c r="A29" s="60">
        <v>20</v>
      </c>
      <c r="B29" s="78" t="s">
        <v>223</v>
      </c>
      <c r="C29" s="79" t="s">
        <v>12</v>
      </c>
      <c r="D29" s="411"/>
      <c r="E29" s="144"/>
      <c r="F29" s="144"/>
      <c r="G29" s="144"/>
      <c r="H29" s="144"/>
      <c r="I29" s="144"/>
      <c r="J29" s="38">
        <f t="shared" si="0"/>
        <v>0</v>
      </c>
      <c r="K29" s="38">
        <f t="shared" si="1"/>
        <v>0</v>
      </c>
      <c r="L29" s="352">
        <f t="shared" si="2"/>
        <v>0</v>
      </c>
      <c r="M29" s="180"/>
      <c r="N29" s="144"/>
      <c r="O29" s="144"/>
      <c r="P29" s="144"/>
      <c r="Q29" s="144"/>
      <c r="R29" s="144"/>
      <c r="S29" s="144"/>
      <c r="T29" s="38">
        <f t="shared" si="3"/>
        <v>0</v>
      </c>
      <c r="U29" s="38">
        <f t="shared" si="4"/>
        <v>0</v>
      </c>
      <c r="V29" s="38"/>
      <c r="W29" s="166">
        <f t="shared" si="5"/>
        <v>0</v>
      </c>
      <c r="X29" s="144"/>
      <c r="Y29" s="144"/>
      <c r="Z29" s="206">
        <f t="shared" si="6"/>
        <v>0</v>
      </c>
      <c r="AA29" s="38"/>
      <c r="AB29" s="160"/>
      <c r="AC29" s="144"/>
      <c r="AD29" s="370">
        <f t="shared" si="7"/>
        <v>0</v>
      </c>
      <c r="AE29" s="197"/>
      <c r="AF29" s="38"/>
      <c r="AG29" s="38"/>
      <c r="AH29" s="168">
        <f t="shared" si="8"/>
        <v>0</v>
      </c>
      <c r="AI29" s="171">
        <f t="shared" si="9"/>
        <v>0</v>
      </c>
    </row>
    <row r="30" spans="1:35" x14ac:dyDescent="0.25">
      <c r="A30" s="60">
        <v>21</v>
      </c>
      <c r="B30" s="78" t="s">
        <v>227</v>
      </c>
      <c r="C30" s="79" t="s">
        <v>12</v>
      </c>
      <c r="D30" s="411"/>
      <c r="E30" s="144"/>
      <c r="F30" s="144"/>
      <c r="G30" s="144"/>
      <c r="H30" s="144"/>
      <c r="I30" s="144"/>
      <c r="J30" s="38">
        <f t="shared" si="0"/>
        <v>0</v>
      </c>
      <c r="K30" s="38">
        <f t="shared" si="1"/>
        <v>0</v>
      </c>
      <c r="L30" s="352">
        <f t="shared" si="2"/>
        <v>0</v>
      </c>
      <c r="M30" s="180"/>
      <c r="N30" s="144"/>
      <c r="O30" s="144"/>
      <c r="P30" s="144"/>
      <c r="Q30" s="144"/>
      <c r="R30" s="144"/>
      <c r="S30" s="144"/>
      <c r="T30" s="38">
        <f t="shared" si="3"/>
        <v>0</v>
      </c>
      <c r="U30" s="38">
        <f t="shared" si="4"/>
        <v>0</v>
      </c>
      <c r="V30" s="38"/>
      <c r="W30" s="166">
        <f t="shared" si="5"/>
        <v>0</v>
      </c>
      <c r="X30" s="144"/>
      <c r="Y30" s="144"/>
      <c r="Z30" s="206">
        <f t="shared" si="6"/>
        <v>0</v>
      </c>
      <c r="AA30" s="38"/>
      <c r="AB30" s="160"/>
      <c r="AC30" s="144"/>
      <c r="AD30" s="370">
        <f t="shared" si="7"/>
        <v>0</v>
      </c>
      <c r="AE30" s="197"/>
      <c r="AF30" s="38"/>
      <c r="AG30" s="38"/>
      <c r="AH30" s="168">
        <f t="shared" si="8"/>
        <v>0</v>
      </c>
      <c r="AI30" s="171">
        <f t="shared" si="9"/>
        <v>0</v>
      </c>
    </row>
    <row r="31" spans="1:35" x14ac:dyDescent="0.25">
      <c r="A31" s="60">
        <v>22</v>
      </c>
      <c r="B31" s="80" t="s">
        <v>18</v>
      </c>
      <c r="C31" s="81" t="s">
        <v>12</v>
      </c>
      <c r="D31" s="411"/>
      <c r="E31" s="144"/>
      <c r="F31" s="144">
        <v>0.14419999999999999</v>
      </c>
      <c r="G31" s="144"/>
      <c r="H31" s="144"/>
      <c r="I31" s="144"/>
      <c r="J31" s="38">
        <f t="shared" si="0"/>
        <v>0</v>
      </c>
      <c r="K31" s="38">
        <f t="shared" si="1"/>
        <v>0.14419999999999999</v>
      </c>
      <c r="L31" s="352">
        <f t="shared" si="2"/>
        <v>0.14419999999999999</v>
      </c>
      <c r="M31" s="180"/>
      <c r="N31" s="144"/>
      <c r="O31" s="144">
        <v>0.14419999999999999</v>
      </c>
      <c r="P31" s="144"/>
      <c r="Q31" s="144"/>
      <c r="R31" s="144"/>
      <c r="S31" s="144"/>
      <c r="T31" s="38">
        <f t="shared" si="3"/>
        <v>0</v>
      </c>
      <c r="U31" s="38">
        <f t="shared" si="4"/>
        <v>0.14419999999999999</v>
      </c>
      <c r="V31" s="38"/>
      <c r="W31" s="166">
        <f t="shared" si="5"/>
        <v>0.14419999999999999</v>
      </c>
      <c r="X31" s="144"/>
      <c r="Y31" s="144"/>
      <c r="Z31" s="206">
        <f t="shared" si="6"/>
        <v>0</v>
      </c>
      <c r="AA31" s="38"/>
      <c r="AB31" s="160"/>
      <c r="AC31" s="144"/>
      <c r="AD31" s="370">
        <f t="shared" si="7"/>
        <v>0</v>
      </c>
      <c r="AE31" s="220">
        <f>16.2/1000</f>
        <v>1.6199999999999999E-2</v>
      </c>
      <c r="AF31" s="38"/>
      <c r="AG31" s="38"/>
      <c r="AH31" s="168">
        <f t="shared" si="8"/>
        <v>1.6199999999999999E-2</v>
      </c>
      <c r="AI31" s="171">
        <f t="shared" si="9"/>
        <v>0.30459999999999998</v>
      </c>
    </row>
    <row r="32" spans="1:35" x14ac:dyDescent="0.25">
      <c r="A32" s="60">
        <v>23</v>
      </c>
      <c r="B32" s="78" t="s">
        <v>184</v>
      </c>
      <c r="C32" s="79" t="s">
        <v>12</v>
      </c>
      <c r="D32" s="411"/>
      <c r="E32" s="144"/>
      <c r="F32" s="144"/>
      <c r="G32" s="144"/>
      <c r="H32" s="144"/>
      <c r="I32" s="144"/>
      <c r="J32" s="38">
        <f t="shared" si="0"/>
        <v>0</v>
      </c>
      <c r="K32" s="38">
        <f t="shared" si="1"/>
        <v>0</v>
      </c>
      <c r="L32" s="352">
        <f t="shared" si="2"/>
        <v>0</v>
      </c>
      <c r="M32" s="180"/>
      <c r="N32" s="144"/>
      <c r="O32" s="144"/>
      <c r="P32" s="144"/>
      <c r="Q32" s="144"/>
      <c r="R32" s="144"/>
      <c r="S32" s="144"/>
      <c r="T32" s="38">
        <f t="shared" si="3"/>
        <v>0</v>
      </c>
      <c r="U32" s="38">
        <f t="shared" si="4"/>
        <v>0</v>
      </c>
      <c r="V32" s="38"/>
      <c r="W32" s="166">
        <f t="shared" si="5"/>
        <v>0</v>
      </c>
      <c r="X32" s="144"/>
      <c r="Y32" s="144"/>
      <c r="Z32" s="206">
        <f t="shared" si="6"/>
        <v>0</v>
      </c>
      <c r="AA32" s="38"/>
      <c r="AB32" s="160"/>
      <c r="AC32" s="144"/>
      <c r="AD32" s="370">
        <f t="shared" si="7"/>
        <v>0</v>
      </c>
      <c r="AE32" s="197"/>
      <c r="AF32" s="38"/>
      <c r="AG32" s="38"/>
      <c r="AH32" s="168">
        <f t="shared" si="8"/>
        <v>0</v>
      </c>
      <c r="AI32" s="171">
        <f t="shared" si="9"/>
        <v>0</v>
      </c>
    </row>
    <row r="33" spans="1:35" x14ac:dyDescent="0.25">
      <c r="A33" s="60">
        <v>24</v>
      </c>
      <c r="B33" s="61" t="s">
        <v>108</v>
      </c>
      <c r="C33" s="79" t="s">
        <v>12</v>
      </c>
      <c r="D33" s="411"/>
      <c r="E33" s="144"/>
      <c r="F33" s="144"/>
      <c r="G33" s="144"/>
      <c r="H33" s="144"/>
      <c r="I33" s="144"/>
      <c r="J33" s="38">
        <f t="shared" si="0"/>
        <v>0</v>
      </c>
      <c r="K33" s="38">
        <f t="shared" si="1"/>
        <v>0</v>
      </c>
      <c r="L33" s="352">
        <f t="shared" si="2"/>
        <v>0</v>
      </c>
      <c r="M33" s="180"/>
      <c r="N33" s="144"/>
      <c r="O33" s="144"/>
      <c r="P33" s="144"/>
      <c r="Q33" s="144"/>
      <c r="R33" s="144"/>
      <c r="S33" s="144"/>
      <c r="T33" s="38">
        <f t="shared" si="3"/>
        <v>0</v>
      </c>
      <c r="U33" s="38">
        <f t="shared" si="4"/>
        <v>0</v>
      </c>
      <c r="V33" s="38"/>
      <c r="W33" s="166">
        <f t="shared" si="5"/>
        <v>0</v>
      </c>
      <c r="X33" s="144"/>
      <c r="Y33" s="144"/>
      <c r="Z33" s="206">
        <f t="shared" si="6"/>
        <v>0</v>
      </c>
      <c r="AA33" s="38"/>
      <c r="AB33" s="160"/>
      <c r="AC33" s="144"/>
      <c r="AD33" s="370">
        <f t="shared" si="7"/>
        <v>0</v>
      </c>
      <c r="AE33" s="197"/>
      <c r="AF33" s="38"/>
      <c r="AG33" s="38"/>
      <c r="AH33" s="168">
        <f t="shared" si="8"/>
        <v>0</v>
      </c>
      <c r="AI33" s="171">
        <f t="shared" si="9"/>
        <v>0</v>
      </c>
    </row>
    <row r="34" spans="1:35" x14ac:dyDescent="0.25">
      <c r="A34" s="60">
        <v>25</v>
      </c>
      <c r="B34" s="85" t="s">
        <v>187</v>
      </c>
      <c r="C34" s="79" t="s">
        <v>12</v>
      </c>
      <c r="D34" s="411"/>
      <c r="E34" s="144"/>
      <c r="F34" s="144"/>
      <c r="G34" s="144"/>
      <c r="H34" s="144"/>
      <c r="I34" s="144"/>
      <c r="J34" s="38">
        <f t="shared" si="0"/>
        <v>0</v>
      </c>
      <c r="K34" s="38">
        <f t="shared" si="1"/>
        <v>0</v>
      </c>
      <c r="L34" s="352">
        <f t="shared" si="2"/>
        <v>0</v>
      </c>
      <c r="M34" s="180"/>
      <c r="N34" s="144"/>
      <c r="O34" s="144"/>
      <c r="P34" s="144"/>
      <c r="Q34" s="144"/>
      <c r="R34" s="144"/>
      <c r="S34" s="144"/>
      <c r="T34" s="38">
        <f t="shared" si="3"/>
        <v>0</v>
      </c>
      <c r="U34" s="38">
        <f t="shared" si="4"/>
        <v>0</v>
      </c>
      <c r="V34" s="38"/>
      <c r="W34" s="166">
        <f t="shared" si="5"/>
        <v>0</v>
      </c>
      <c r="X34" s="144"/>
      <c r="Y34" s="144"/>
      <c r="Z34" s="206">
        <f t="shared" si="6"/>
        <v>0</v>
      </c>
      <c r="AA34" s="38"/>
      <c r="AB34" s="160"/>
      <c r="AC34" s="144"/>
      <c r="AD34" s="370">
        <f t="shared" si="7"/>
        <v>0</v>
      </c>
      <c r="AE34" s="197"/>
      <c r="AF34" s="38"/>
      <c r="AG34" s="38"/>
      <c r="AH34" s="168">
        <f t="shared" si="8"/>
        <v>0</v>
      </c>
      <c r="AI34" s="171">
        <f t="shared" si="9"/>
        <v>0</v>
      </c>
    </row>
    <row r="35" spans="1:35" x14ac:dyDescent="0.25">
      <c r="A35" s="60">
        <v>26</v>
      </c>
      <c r="B35" s="85" t="s">
        <v>117</v>
      </c>
      <c r="C35" s="79" t="s">
        <v>12</v>
      </c>
      <c r="D35" s="411"/>
      <c r="E35" s="144"/>
      <c r="F35" s="144"/>
      <c r="G35" s="144"/>
      <c r="H35" s="144"/>
      <c r="I35" s="144"/>
      <c r="J35" s="38">
        <f t="shared" si="0"/>
        <v>0</v>
      </c>
      <c r="K35" s="38">
        <f t="shared" si="1"/>
        <v>0</v>
      </c>
      <c r="L35" s="352">
        <f t="shared" si="2"/>
        <v>0</v>
      </c>
      <c r="M35" s="180"/>
      <c r="N35" s="144"/>
      <c r="O35" s="144"/>
      <c r="P35" s="144"/>
      <c r="Q35" s="144"/>
      <c r="R35" s="144"/>
      <c r="S35" s="144"/>
      <c r="T35" s="38">
        <f t="shared" si="3"/>
        <v>0</v>
      </c>
      <c r="U35" s="38">
        <f t="shared" si="4"/>
        <v>0</v>
      </c>
      <c r="V35" s="38"/>
      <c r="W35" s="166">
        <f t="shared" si="5"/>
        <v>0</v>
      </c>
      <c r="X35" s="144"/>
      <c r="Y35" s="144"/>
      <c r="Z35" s="206">
        <f t="shared" si="6"/>
        <v>0</v>
      </c>
      <c r="AA35" s="38"/>
      <c r="AB35" s="160"/>
      <c r="AC35" s="144"/>
      <c r="AD35" s="370">
        <f t="shared" si="7"/>
        <v>0</v>
      </c>
      <c r="AE35" s="197"/>
      <c r="AF35" s="38"/>
      <c r="AG35" s="38"/>
      <c r="AH35" s="168">
        <f t="shared" si="8"/>
        <v>0</v>
      </c>
      <c r="AI35" s="171">
        <f t="shared" si="9"/>
        <v>0</v>
      </c>
    </row>
    <row r="36" spans="1:35" x14ac:dyDescent="0.25">
      <c r="A36" s="71"/>
      <c r="B36" s="275" t="s">
        <v>20</v>
      </c>
      <c r="C36" s="76"/>
      <c r="D36" s="414"/>
      <c r="E36" s="144"/>
      <c r="F36" s="144"/>
      <c r="G36" s="144"/>
      <c r="H36" s="144"/>
      <c r="I36" s="144"/>
      <c r="J36" s="38">
        <f t="shared" si="0"/>
        <v>0</v>
      </c>
      <c r="K36" s="38">
        <f t="shared" si="1"/>
        <v>0</v>
      </c>
      <c r="L36" s="352">
        <f t="shared" si="2"/>
        <v>0</v>
      </c>
      <c r="M36" s="181"/>
      <c r="N36" s="144"/>
      <c r="O36" s="144"/>
      <c r="P36" s="144"/>
      <c r="Q36" s="144"/>
      <c r="R36" s="144"/>
      <c r="S36" s="144"/>
      <c r="T36" s="38">
        <f t="shared" si="3"/>
        <v>0</v>
      </c>
      <c r="U36" s="38">
        <f t="shared" si="4"/>
        <v>0</v>
      </c>
      <c r="V36" s="38"/>
      <c r="W36" s="166">
        <f t="shared" si="5"/>
        <v>0</v>
      </c>
      <c r="X36" s="144"/>
      <c r="Y36" s="144"/>
      <c r="Z36" s="206">
        <f t="shared" si="6"/>
        <v>0</v>
      </c>
      <c r="AA36" s="38"/>
      <c r="AB36" s="160"/>
      <c r="AC36" s="144"/>
      <c r="AD36" s="370">
        <f t="shared" si="7"/>
        <v>0</v>
      </c>
      <c r="AE36" s="197"/>
      <c r="AF36" s="38"/>
      <c r="AG36" s="38"/>
      <c r="AH36" s="168">
        <f t="shared" si="8"/>
        <v>0</v>
      </c>
      <c r="AI36" s="171">
        <f t="shared" si="9"/>
        <v>0</v>
      </c>
    </row>
    <row r="37" spans="1:35" x14ac:dyDescent="0.25">
      <c r="A37" s="60">
        <v>27</v>
      </c>
      <c r="B37" s="80" t="s">
        <v>21</v>
      </c>
      <c r="C37" s="81" t="s">
        <v>12</v>
      </c>
      <c r="D37" s="411"/>
      <c r="E37" s="144"/>
      <c r="F37" s="144"/>
      <c r="G37" s="144"/>
      <c r="H37" s="144"/>
      <c r="I37" s="144"/>
      <c r="J37" s="38">
        <f t="shared" si="0"/>
        <v>0</v>
      </c>
      <c r="K37" s="38">
        <f t="shared" si="1"/>
        <v>0</v>
      </c>
      <c r="L37" s="352">
        <f t="shared" si="2"/>
        <v>0</v>
      </c>
      <c r="M37" s="180"/>
      <c r="N37" s="144"/>
      <c r="O37" s="144"/>
      <c r="P37" s="144"/>
      <c r="Q37" s="144"/>
      <c r="R37" s="144"/>
      <c r="S37" s="144"/>
      <c r="T37" s="38">
        <f t="shared" si="3"/>
        <v>0</v>
      </c>
      <c r="U37" s="38">
        <f t="shared" si="4"/>
        <v>0</v>
      </c>
      <c r="V37" s="38"/>
      <c r="W37" s="166">
        <f t="shared" si="5"/>
        <v>0</v>
      </c>
      <c r="X37" s="144"/>
      <c r="Y37" s="144"/>
      <c r="Z37" s="206">
        <f t="shared" si="6"/>
        <v>0</v>
      </c>
      <c r="AA37" s="38"/>
      <c r="AB37" s="160"/>
      <c r="AC37" s="144"/>
      <c r="AD37" s="370">
        <f t="shared" si="7"/>
        <v>0</v>
      </c>
      <c r="AE37" s="197"/>
      <c r="AF37" s="38"/>
      <c r="AG37" s="38"/>
      <c r="AH37" s="168">
        <f t="shared" si="8"/>
        <v>0</v>
      </c>
      <c r="AI37" s="171">
        <f t="shared" si="9"/>
        <v>0</v>
      </c>
    </row>
    <row r="38" spans="1:35" x14ac:dyDescent="0.25">
      <c r="A38" s="60">
        <v>28</v>
      </c>
      <c r="B38" s="80" t="s">
        <v>22</v>
      </c>
      <c r="C38" s="81" t="s">
        <v>12</v>
      </c>
      <c r="D38" s="411"/>
      <c r="E38" s="144"/>
      <c r="F38" s="144"/>
      <c r="G38" s="144"/>
      <c r="H38" s="144"/>
      <c r="I38" s="144"/>
      <c r="J38" s="38">
        <f t="shared" si="0"/>
        <v>0</v>
      </c>
      <c r="K38" s="38">
        <f t="shared" si="1"/>
        <v>0</v>
      </c>
      <c r="L38" s="352">
        <f t="shared" si="2"/>
        <v>0</v>
      </c>
      <c r="M38" s="180"/>
      <c r="N38" s="144"/>
      <c r="O38" s="144"/>
      <c r="P38" s="144"/>
      <c r="Q38" s="144"/>
      <c r="R38" s="144"/>
      <c r="S38" s="144"/>
      <c r="T38" s="38">
        <f t="shared" si="3"/>
        <v>0</v>
      </c>
      <c r="U38" s="38">
        <f t="shared" si="4"/>
        <v>0</v>
      </c>
      <c r="V38" s="38"/>
      <c r="W38" s="166">
        <f t="shared" si="5"/>
        <v>0</v>
      </c>
      <c r="X38" s="144"/>
      <c r="Y38" s="144"/>
      <c r="Z38" s="206">
        <f t="shared" si="6"/>
        <v>0</v>
      </c>
      <c r="AA38" s="38"/>
      <c r="AB38" s="160"/>
      <c r="AC38" s="144"/>
      <c r="AD38" s="370">
        <f t="shared" si="7"/>
        <v>0</v>
      </c>
      <c r="AE38" s="197"/>
      <c r="AF38" s="38"/>
      <c r="AG38" s="38"/>
      <c r="AH38" s="168">
        <f t="shared" si="8"/>
        <v>0</v>
      </c>
      <c r="AI38" s="171">
        <f t="shared" si="9"/>
        <v>0</v>
      </c>
    </row>
    <row r="39" spans="1:35" x14ac:dyDescent="0.25">
      <c r="A39" s="60">
        <v>29</v>
      </c>
      <c r="B39" s="63" t="s">
        <v>229</v>
      </c>
      <c r="C39" s="81" t="s">
        <v>12</v>
      </c>
      <c r="D39" s="411"/>
      <c r="E39" s="144"/>
      <c r="F39" s="144"/>
      <c r="G39" s="144"/>
      <c r="H39" s="144"/>
      <c r="I39" s="144"/>
      <c r="J39" s="38">
        <f t="shared" ref="J39:J70" si="10">(D39+E39+G39+H39+I39)*$J$5</f>
        <v>0</v>
      </c>
      <c r="K39" s="38">
        <f t="shared" ref="K39:K70" si="11">(D39+F39+G39+H39+I39)*$K$5</f>
        <v>0</v>
      </c>
      <c r="L39" s="352">
        <f t="shared" si="2"/>
        <v>0</v>
      </c>
      <c r="M39" s="180"/>
      <c r="N39" s="144"/>
      <c r="O39" s="144"/>
      <c r="P39" s="144"/>
      <c r="Q39" s="144"/>
      <c r="R39" s="144"/>
      <c r="S39" s="144"/>
      <c r="T39" s="38">
        <f t="shared" si="3"/>
        <v>0</v>
      </c>
      <c r="U39" s="38">
        <f t="shared" si="4"/>
        <v>0</v>
      </c>
      <c r="V39" s="38"/>
      <c r="W39" s="166">
        <f t="shared" si="5"/>
        <v>0</v>
      </c>
      <c r="X39" s="144"/>
      <c r="Y39" s="144"/>
      <c r="Z39" s="206">
        <f t="shared" si="6"/>
        <v>0</v>
      </c>
      <c r="AA39" s="38"/>
      <c r="AB39" s="160"/>
      <c r="AC39" s="144"/>
      <c r="AD39" s="370">
        <f t="shared" si="7"/>
        <v>0</v>
      </c>
      <c r="AE39" s="197"/>
      <c r="AF39" s="38"/>
      <c r="AG39" s="38"/>
      <c r="AH39" s="168">
        <f t="shared" si="8"/>
        <v>0</v>
      </c>
      <c r="AI39" s="171">
        <f t="shared" si="9"/>
        <v>0</v>
      </c>
    </row>
    <row r="40" spans="1:35" x14ac:dyDescent="0.25">
      <c r="A40" s="71"/>
      <c r="B40" s="275" t="s">
        <v>23</v>
      </c>
      <c r="C40" s="76"/>
      <c r="D40" s="414"/>
      <c r="E40" s="146"/>
      <c r="F40" s="146"/>
      <c r="G40" s="146"/>
      <c r="H40" s="182"/>
      <c r="I40" s="182"/>
      <c r="J40" s="38">
        <f t="shared" si="10"/>
        <v>0</v>
      </c>
      <c r="K40" s="38">
        <f t="shared" si="11"/>
        <v>0</v>
      </c>
      <c r="L40" s="352">
        <f t="shared" si="2"/>
        <v>0</v>
      </c>
      <c r="M40" s="181"/>
      <c r="N40" s="146"/>
      <c r="O40" s="146"/>
      <c r="P40" s="146"/>
      <c r="Q40" s="182"/>
      <c r="R40" s="182"/>
      <c r="S40" s="182"/>
      <c r="T40" s="38">
        <f t="shared" si="3"/>
        <v>0</v>
      </c>
      <c r="U40" s="38">
        <f t="shared" si="4"/>
        <v>0</v>
      </c>
      <c r="V40" s="38"/>
      <c r="W40" s="166">
        <f t="shared" si="5"/>
        <v>0</v>
      </c>
      <c r="X40" s="182"/>
      <c r="Y40" s="182"/>
      <c r="Z40" s="206">
        <f t="shared" si="6"/>
        <v>0</v>
      </c>
      <c r="AA40" s="147"/>
      <c r="AB40" s="190"/>
      <c r="AC40" s="182"/>
      <c r="AD40" s="370">
        <f t="shared" si="7"/>
        <v>0</v>
      </c>
      <c r="AE40" s="198"/>
      <c r="AF40" s="38"/>
      <c r="AG40" s="147"/>
      <c r="AH40" s="168">
        <f t="shared" si="8"/>
        <v>0</v>
      </c>
      <c r="AI40" s="171">
        <f t="shared" si="9"/>
        <v>0</v>
      </c>
    </row>
    <row r="41" spans="1:35" x14ac:dyDescent="0.25">
      <c r="A41" s="60">
        <v>30</v>
      </c>
      <c r="B41" s="78" t="s">
        <v>24</v>
      </c>
      <c r="C41" s="79" t="s">
        <v>12</v>
      </c>
      <c r="D41" s="411"/>
      <c r="E41" s="144"/>
      <c r="F41" s="144"/>
      <c r="G41" s="144"/>
      <c r="H41" s="144"/>
      <c r="I41" s="144"/>
      <c r="J41" s="38">
        <f t="shared" si="10"/>
        <v>0</v>
      </c>
      <c r="K41" s="38">
        <f t="shared" si="11"/>
        <v>0</v>
      </c>
      <c r="L41" s="352">
        <f t="shared" si="2"/>
        <v>0</v>
      </c>
      <c r="M41" s="180"/>
      <c r="N41" s="144"/>
      <c r="O41" s="144"/>
      <c r="P41" s="144"/>
      <c r="Q41" s="144"/>
      <c r="R41" s="144"/>
      <c r="S41" s="144"/>
      <c r="T41" s="38">
        <f t="shared" si="3"/>
        <v>0</v>
      </c>
      <c r="U41" s="38">
        <f t="shared" si="4"/>
        <v>0</v>
      </c>
      <c r="V41" s="38"/>
      <c r="W41" s="166">
        <f t="shared" si="5"/>
        <v>0</v>
      </c>
      <c r="X41" s="144"/>
      <c r="Y41" s="144"/>
      <c r="Z41" s="206">
        <f t="shared" si="6"/>
        <v>0</v>
      </c>
      <c r="AA41" s="38"/>
      <c r="AB41" s="160"/>
      <c r="AC41" s="144"/>
      <c r="AD41" s="370">
        <f t="shared" si="7"/>
        <v>0</v>
      </c>
      <c r="AE41" s="220"/>
      <c r="AF41" s="38"/>
      <c r="AG41" s="38"/>
      <c r="AH41" s="168">
        <f t="shared" si="8"/>
        <v>0</v>
      </c>
      <c r="AI41" s="171">
        <f t="shared" si="9"/>
        <v>0</v>
      </c>
    </row>
    <row r="42" spans="1:35" x14ac:dyDescent="0.25">
      <c r="A42" s="60">
        <v>31</v>
      </c>
      <c r="B42" s="80" t="s">
        <v>25</v>
      </c>
      <c r="C42" s="81" t="s">
        <v>12</v>
      </c>
      <c r="D42" s="411"/>
      <c r="E42" s="144"/>
      <c r="F42" s="144"/>
      <c r="G42" s="144"/>
      <c r="H42" s="144"/>
      <c r="I42" s="144"/>
      <c r="J42" s="38">
        <f t="shared" si="10"/>
        <v>0</v>
      </c>
      <c r="K42" s="38">
        <f t="shared" si="11"/>
        <v>0</v>
      </c>
      <c r="L42" s="352">
        <f t="shared" si="2"/>
        <v>0</v>
      </c>
      <c r="M42" s="180"/>
      <c r="N42" s="144"/>
      <c r="O42" s="144"/>
      <c r="P42" s="144"/>
      <c r="Q42" s="144"/>
      <c r="R42" s="144"/>
      <c r="S42" s="144"/>
      <c r="T42" s="38">
        <f t="shared" si="3"/>
        <v>0</v>
      </c>
      <c r="U42" s="38">
        <f t="shared" si="4"/>
        <v>0</v>
      </c>
      <c r="V42" s="38"/>
      <c r="W42" s="166">
        <f t="shared" si="5"/>
        <v>0</v>
      </c>
      <c r="X42" s="144"/>
      <c r="Y42" s="144"/>
      <c r="Z42" s="206">
        <f t="shared" si="6"/>
        <v>0</v>
      </c>
      <c r="AA42" s="38"/>
      <c r="AB42" s="160"/>
      <c r="AC42" s="144"/>
      <c r="AD42" s="370">
        <f t="shared" si="7"/>
        <v>0</v>
      </c>
      <c r="AE42" s="197"/>
      <c r="AF42" s="38"/>
      <c r="AG42" s="38"/>
      <c r="AH42" s="168">
        <f t="shared" si="8"/>
        <v>0</v>
      </c>
      <c r="AI42" s="171">
        <f t="shared" si="9"/>
        <v>0</v>
      </c>
    </row>
    <row r="43" spans="1:35" x14ac:dyDescent="0.25">
      <c r="A43" s="60">
        <v>32</v>
      </c>
      <c r="B43" s="80" t="s">
        <v>26</v>
      </c>
      <c r="C43" s="81" t="s">
        <v>12</v>
      </c>
      <c r="D43" s="411"/>
      <c r="E43" s="144"/>
      <c r="F43" s="144"/>
      <c r="G43" s="144"/>
      <c r="H43" s="144"/>
      <c r="I43" s="144"/>
      <c r="J43" s="38">
        <f t="shared" si="10"/>
        <v>0</v>
      </c>
      <c r="K43" s="38">
        <f t="shared" si="11"/>
        <v>0</v>
      </c>
      <c r="L43" s="352">
        <f t="shared" si="2"/>
        <v>0</v>
      </c>
      <c r="M43" s="180"/>
      <c r="N43" s="144"/>
      <c r="O43" s="144"/>
      <c r="P43" s="144"/>
      <c r="Q43" s="144"/>
      <c r="R43" s="144"/>
      <c r="S43" s="144"/>
      <c r="T43" s="38">
        <f t="shared" si="3"/>
        <v>0</v>
      </c>
      <c r="U43" s="38">
        <f t="shared" si="4"/>
        <v>0</v>
      </c>
      <c r="V43" s="38"/>
      <c r="W43" s="166">
        <f t="shared" si="5"/>
        <v>0</v>
      </c>
      <c r="X43" s="144"/>
      <c r="Y43" s="144"/>
      <c r="Z43" s="206">
        <f t="shared" si="6"/>
        <v>0</v>
      </c>
      <c r="AA43" s="38"/>
      <c r="AB43" s="160"/>
      <c r="AC43" s="144"/>
      <c r="AD43" s="370">
        <f t="shared" si="7"/>
        <v>0</v>
      </c>
      <c r="AE43" s="197"/>
      <c r="AF43" s="38"/>
      <c r="AG43" s="38"/>
      <c r="AH43" s="168">
        <f t="shared" si="8"/>
        <v>0</v>
      </c>
      <c r="AI43" s="171">
        <f t="shared" si="9"/>
        <v>0</v>
      </c>
    </row>
    <row r="44" spans="1:35" x14ac:dyDescent="0.25">
      <c r="A44" s="60">
        <v>33</v>
      </c>
      <c r="B44" s="80" t="s">
        <v>27</v>
      </c>
      <c r="C44" s="81" t="s">
        <v>12</v>
      </c>
      <c r="D44" s="411"/>
      <c r="E44" s="144"/>
      <c r="F44" s="144"/>
      <c r="G44" s="144"/>
      <c r="H44" s="144"/>
      <c r="I44" s="144"/>
      <c r="J44" s="38">
        <f t="shared" si="10"/>
        <v>0</v>
      </c>
      <c r="K44" s="38">
        <f t="shared" si="11"/>
        <v>0</v>
      </c>
      <c r="L44" s="352">
        <f t="shared" si="2"/>
        <v>0</v>
      </c>
      <c r="M44" s="180"/>
      <c r="N44" s="144"/>
      <c r="O44" s="144"/>
      <c r="P44" s="144"/>
      <c r="Q44" s="144"/>
      <c r="R44" s="144"/>
      <c r="S44" s="144"/>
      <c r="T44" s="38">
        <f t="shared" si="3"/>
        <v>0</v>
      </c>
      <c r="U44" s="38">
        <f t="shared" si="4"/>
        <v>0</v>
      </c>
      <c r="V44" s="38"/>
      <c r="W44" s="166">
        <f t="shared" si="5"/>
        <v>0</v>
      </c>
      <c r="X44" s="144"/>
      <c r="Y44" s="144"/>
      <c r="Z44" s="206">
        <f t="shared" si="6"/>
        <v>0</v>
      </c>
      <c r="AA44" s="38"/>
      <c r="AB44" s="160"/>
      <c r="AC44" s="144"/>
      <c r="AD44" s="370">
        <f t="shared" si="7"/>
        <v>0</v>
      </c>
      <c r="AE44" s="197"/>
      <c r="AF44" s="38"/>
      <c r="AG44" s="38"/>
      <c r="AH44" s="168">
        <f t="shared" si="8"/>
        <v>0</v>
      </c>
      <c r="AI44" s="171">
        <f t="shared" si="9"/>
        <v>0</v>
      </c>
    </row>
    <row r="45" spans="1:35" x14ac:dyDescent="0.25">
      <c r="A45" s="60">
        <v>34</v>
      </c>
      <c r="B45" s="78" t="s">
        <v>28</v>
      </c>
      <c r="C45" s="79" t="s">
        <v>12</v>
      </c>
      <c r="D45" s="411"/>
      <c r="E45" s="144"/>
      <c r="F45" s="144"/>
      <c r="G45" s="144"/>
      <c r="H45" s="144"/>
      <c r="I45" s="144"/>
      <c r="J45" s="38">
        <f t="shared" si="10"/>
        <v>0</v>
      </c>
      <c r="K45" s="38">
        <f t="shared" si="11"/>
        <v>0</v>
      </c>
      <c r="L45" s="352">
        <f t="shared" si="2"/>
        <v>0</v>
      </c>
      <c r="M45" s="180"/>
      <c r="N45" s="144"/>
      <c r="O45" s="144"/>
      <c r="P45" s="144"/>
      <c r="Q45" s="144"/>
      <c r="R45" s="144"/>
      <c r="S45" s="144"/>
      <c r="T45" s="38">
        <f t="shared" si="3"/>
        <v>0</v>
      </c>
      <c r="U45" s="38">
        <f t="shared" si="4"/>
        <v>0</v>
      </c>
      <c r="V45" s="38"/>
      <c r="W45" s="166">
        <f t="shared" si="5"/>
        <v>0</v>
      </c>
      <c r="X45" s="144"/>
      <c r="Y45" s="144"/>
      <c r="Z45" s="206">
        <f t="shared" si="6"/>
        <v>0</v>
      </c>
      <c r="AA45" s="38"/>
      <c r="AB45" s="160"/>
      <c r="AC45" s="144"/>
      <c r="AD45" s="370">
        <f t="shared" si="7"/>
        <v>0</v>
      </c>
      <c r="AE45" s="197"/>
      <c r="AF45" s="38"/>
      <c r="AG45" s="38"/>
      <c r="AH45" s="168">
        <f t="shared" si="8"/>
        <v>0</v>
      </c>
      <c r="AI45" s="171">
        <f t="shared" si="9"/>
        <v>0</v>
      </c>
    </row>
    <row r="46" spans="1:35" x14ac:dyDescent="0.25">
      <c r="A46" s="60">
        <v>35</v>
      </c>
      <c r="B46" s="78" t="s">
        <v>29</v>
      </c>
      <c r="C46" s="79" t="s">
        <v>12</v>
      </c>
      <c r="D46" s="411"/>
      <c r="E46" s="144"/>
      <c r="F46" s="144"/>
      <c r="G46" s="144"/>
      <c r="H46" s="144"/>
      <c r="I46" s="144"/>
      <c r="J46" s="38">
        <f t="shared" si="10"/>
        <v>0</v>
      </c>
      <c r="K46" s="38">
        <f t="shared" si="11"/>
        <v>0</v>
      </c>
      <c r="L46" s="352">
        <f t="shared" si="2"/>
        <v>0</v>
      </c>
      <c r="M46" s="180"/>
      <c r="N46" s="144"/>
      <c r="O46" s="144"/>
      <c r="P46" s="144"/>
      <c r="Q46" s="144"/>
      <c r="R46" s="144"/>
      <c r="S46" s="144"/>
      <c r="T46" s="38">
        <f t="shared" si="3"/>
        <v>0</v>
      </c>
      <c r="U46" s="38">
        <f t="shared" si="4"/>
        <v>0</v>
      </c>
      <c r="V46" s="38"/>
      <c r="W46" s="166">
        <f t="shared" si="5"/>
        <v>0</v>
      </c>
      <c r="X46" s="144"/>
      <c r="Y46" s="144"/>
      <c r="Z46" s="206">
        <f t="shared" si="6"/>
        <v>0</v>
      </c>
      <c r="AA46" s="38"/>
      <c r="AB46" s="160"/>
      <c r="AC46" s="144"/>
      <c r="AD46" s="370">
        <f t="shared" si="7"/>
        <v>0</v>
      </c>
      <c r="AE46" s="197"/>
      <c r="AF46" s="38"/>
      <c r="AG46" s="38"/>
      <c r="AH46" s="168">
        <f t="shared" si="8"/>
        <v>0</v>
      </c>
      <c r="AI46" s="171">
        <f t="shared" si="9"/>
        <v>0</v>
      </c>
    </row>
    <row r="47" spans="1:35" x14ac:dyDescent="0.25">
      <c r="A47" s="60">
        <v>36</v>
      </c>
      <c r="B47" s="78" t="s">
        <v>30</v>
      </c>
      <c r="C47" s="79" t="s">
        <v>12</v>
      </c>
      <c r="D47" s="411"/>
      <c r="E47" s="144"/>
      <c r="F47" s="144"/>
      <c r="G47" s="144"/>
      <c r="H47" s="144"/>
      <c r="I47" s="144"/>
      <c r="J47" s="38">
        <f t="shared" si="10"/>
        <v>0</v>
      </c>
      <c r="K47" s="38">
        <f t="shared" si="11"/>
        <v>0</v>
      </c>
      <c r="L47" s="352">
        <f t="shared" si="2"/>
        <v>0</v>
      </c>
      <c r="M47" s="180"/>
      <c r="N47" s="144"/>
      <c r="O47" s="144"/>
      <c r="P47" s="144"/>
      <c r="Q47" s="144"/>
      <c r="R47" s="144"/>
      <c r="S47" s="144"/>
      <c r="T47" s="38">
        <f t="shared" si="3"/>
        <v>0</v>
      </c>
      <c r="U47" s="38">
        <f t="shared" si="4"/>
        <v>0</v>
      </c>
      <c r="V47" s="38"/>
      <c r="W47" s="166">
        <f t="shared" si="5"/>
        <v>0</v>
      </c>
      <c r="X47" s="144"/>
      <c r="Y47" s="144"/>
      <c r="Z47" s="206">
        <f t="shared" si="6"/>
        <v>0</v>
      </c>
      <c r="AA47" s="38"/>
      <c r="AB47" s="160"/>
      <c r="AC47" s="144"/>
      <c r="AD47" s="370">
        <f t="shared" si="7"/>
        <v>0</v>
      </c>
      <c r="AE47" s="197"/>
      <c r="AF47" s="38"/>
      <c r="AG47" s="38"/>
      <c r="AH47" s="168">
        <f t="shared" si="8"/>
        <v>0</v>
      </c>
      <c r="AI47" s="171">
        <f t="shared" si="9"/>
        <v>0</v>
      </c>
    </row>
    <row r="48" spans="1:35" x14ac:dyDescent="0.25">
      <c r="A48" s="60">
        <v>37</v>
      </c>
      <c r="B48" s="78" t="s">
        <v>31</v>
      </c>
      <c r="C48" s="79" t="s">
        <v>12</v>
      </c>
      <c r="D48" s="411"/>
      <c r="E48" s="144"/>
      <c r="F48" s="144"/>
      <c r="G48" s="144"/>
      <c r="H48" s="144"/>
      <c r="I48" s="144"/>
      <c r="J48" s="38">
        <f t="shared" si="10"/>
        <v>0</v>
      </c>
      <c r="K48" s="38">
        <f t="shared" si="11"/>
        <v>0</v>
      </c>
      <c r="L48" s="352">
        <f t="shared" si="2"/>
        <v>0</v>
      </c>
      <c r="M48" s="180"/>
      <c r="N48" s="144"/>
      <c r="O48" s="144"/>
      <c r="P48" s="144"/>
      <c r="Q48" s="144"/>
      <c r="R48" s="144"/>
      <c r="S48" s="144"/>
      <c r="T48" s="38">
        <f t="shared" si="3"/>
        <v>0</v>
      </c>
      <c r="U48" s="38">
        <f t="shared" si="4"/>
        <v>0</v>
      </c>
      <c r="V48" s="38"/>
      <c r="W48" s="166">
        <f t="shared" si="5"/>
        <v>0</v>
      </c>
      <c r="X48" s="144"/>
      <c r="Y48" s="144"/>
      <c r="Z48" s="206">
        <f t="shared" si="6"/>
        <v>0</v>
      </c>
      <c r="AA48" s="38"/>
      <c r="AB48" s="160"/>
      <c r="AC48" s="144"/>
      <c r="AD48" s="370">
        <f t="shared" si="7"/>
        <v>0</v>
      </c>
      <c r="AE48" s="197"/>
      <c r="AF48" s="38"/>
      <c r="AG48" s="38"/>
      <c r="AH48" s="168">
        <f t="shared" si="8"/>
        <v>0</v>
      </c>
      <c r="AI48" s="171">
        <f t="shared" si="9"/>
        <v>0</v>
      </c>
    </row>
    <row r="49" spans="1:35" x14ac:dyDescent="0.25">
      <c r="A49" s="60">
        <v>38</v>
      </c>
      <c r="B49" s="78" t="s">
        <v>32</v>
      </c>
      <c r="C49" s="79" t="s">
        <v>12</v>
      </c>
      <c r="D49" s="411"/>
      <c r="E49" s="144"/>
      <c r="F49" s="144"/>
      <c r="G49" s="144"/>
      <c r="H49" s="144"/>
      <c r="I49" s="144"/>
      <c r="J49" s="38">
        <f t="shared" si="10"/>
        <v>0</v>
      </c>
      <c r="K49" s="38">
        <f t="shared" si="11"/>
        <v>0</v>
      </c>
      <c r="L49" s="352">
        <f t="shared" si="2"/>
        <v>0</v>
      </c>
      <c r="M49" s="180"/>
      <c r="N49" s="144"/>
      <c r="O49" s="144"/>
      <c r="P49" s="144"/>
      <c r="Q49" s="144"/>
      <c r="R49" s="144"/>
      <c r="S49" s="144"/>
      <c r="T49" s="38">
        <f t="shared" si="3"/>
        <v>0</v>
      </c>
      <c r="U49" s="38">
        <f t="shared" si="4"/>
        <v>0</v>
      </c>
      <c r="V49" s="38"/>
      <c r="W49" s="166">
        <f t="shared" si="5"/>
        <v>0</v>
      </c>
      <c r="X49" s="144"/>
      <c r="Y49" s="144"/>
      <c r="Z49" s="206">
        <f t="shared" si="6"/>
        <v>0</v>
      </c>
      <c r="AA49" s="38"/>
      <c r="AB49" s="160"/>
      <c r="AC49" s="144"/>
      <c r="AD49" s="370">
        <f t="shared" si="7"/>
        <v>0</v>
      </c>
      <c r="AE49" s="197"/>
      <c r="AF49" s="38"/>
      <c r="AG49" s="38"/>
      <c r="AH49" s="168">
        <f t="shared" si="8"/>
        <v>0</v>
      </c>
      <c r="AI49" s="171">
        <f t="shared" si="9"/>
        <v>0</v>
      </c>
    </row>
    <row r="50" spans="1:35" x14ac:dyDescent="0.25">
      <c r="A50" s="60">
        <v>39</v>
      </c>
      <c r="B50" s="78" t="s">
        <v>33</v>
      </c>
      <c r="C50" s="79" t="s">
        <v>12</v>
      </c>
      <c r="D50" s="411"/>
      <c r="E50" s="144"/>
      <c r="F50" s="144"/>
      <c r="G50" s="144"/>
      <c r="H50" s="144"/>
      <c r="I50" s="144"/>
      <c r="J50" s="38">
        <f t="shared" si="10"/>
        <v>0</v>
      </c>
      <c r="K50" s="38">
        <f t="shared" si="11"/>
        <v>0</v>
      </c>
      <c r="L50" s="352">
        <f t="shared" si="2"/>
        <v>0</v>
      </c>
      <c r="M50" s="180"/>
      <c r="N50" s="144"/>
      <c r="O50" s="144"/>
      <c r="P50" s="144"/>
      <c r="Q50" s="144"/>
      <c r="R50" s="144"/>
      <c r="S50" s="144"/>
      <c r="T50" s="38">
        <f t="shared" si="3"/>
        <v>0</v>
      </c>
      <c r="U50" s="38">
        <f t="shared" si="4"/>
        <v>0</v>
      </c>
      <c r="V50" s="38"/>
      <c r="W50" s="166">
        <f t="shared" si="5"/>
        <v>0</v>
      </c>
      <c r="X50" s="144"/>
      <c r="Y50" s="144"/>
      <c r="Z50" s="206">
        <f t="shared" si="6"/>
        <v>0</v>
      </c>
      <c r="AA50" s="38"/>
      <c r="AB50" s="160"/>
      <c r="AC50" s="144"/>
      <c r="AD50" s="370">
        <f t="shared" si="7"/>
        <v>0</v>
      </c>
      <c r="AE50" s="197"/>
      <c r="AF50" s="38"/>
      <c r="AG50" s="38"/>
      <c r="AH50" s="168">
        <f t="shared" si="8"/>
        <v>0</v>
      </c>
      <c r="AI50" s="171">
        <f t="shared" si="9"/>
        <v>0</v>
      </c>
    </row>
    <row r="51" spans="1:35" x14ac:dyDescent="0.25">
      <c r="A51" s="60">
        <v>40</v>
      </c>
      <c r="B51" s="78" t="s">
        <v>34</v>
      </c>
      <c r="C51" s="79" t="s">
        <v>12</v>
      </c>
      <c r="D51" s="411"/>
      <c r="E51" s="144"/>
      <c r="F51" s="144"/>
      <c r="G51" s="436">
        <v>3.5999999999999997E-2</v>
      </c>
      <c r="H51" s="144"/>
      <c r="I51" s="144"/>
      <c r="J51" s="38">
        <f t="shared" si="10"/>
        <v>0</v>
      </c>
      <c r="K51" s="38">
        <f t="shared" si="11"/>
        <v>3.5999999999999997E-2</v>
      </c>
      <c r="L51" s="352">
        <f t="shared" si="2"/>
        <v>3.5999999999999997E-2</v>
      </c>
      <c r="M51" s="180"/>
      <c r="N51" s="144"/>
      <c r="O51" s="144"/>
      <c r="P51" s="436">
        <v>0.04</v>
      </c>
      <c r="Q51" s="144"/>
      <c r="R51" s="144"/>
      <c r="S51" s="144"/>
      <c r="T51" s="38">
        <f t="shared" si="3"/>
        <v>0</v>
      </c>
      <c r="U51" s="38">
        <f t="shared" si="4"/>
        <v>0.04</v>
      </c>
      <c r="V51" s="38"/>
      <c r="W51" s="166">
        <f t="shared" si="5"/>
        <v>0.04</v>
      </c>
      <c r="X51" s="144"/>
      <c r="Y51" s="144"/>
      <c r="Z51" s="206">
        <f t="shared" si="6"/>
        <v>0</v>
      </c>
      <c r="AA51" s="38"/>
      <c r="AB51" s="160"/>
      <c r="AC51" s="144"/>
      <c r="AD51" s="370">
        <f t="shared" si="7"/>
        <v>0</v>
      </c>
      <c r="AE51" s="197"/>
      <c r="AF51" s="38"/>
      <c r="AG51" s="38"/>
      <c r="AH51" s="168">
        <f t="shared" si="8"/>
        <v>0</v>
      </c>
      <c r="AI51" s="171">
        <f t="shared" si="9"/>
        <v>7.5999999999999998E-2</v>
      </c>
    </row>
    <row r="52" spans="1:35" x14ac:dyDescent="0.25">
      <c r="A52" s="60">
        <v>41</v>
      </c>
      <c r="B52" s="80" t="s">
        <v>35</v>
      </c>
      <c r="C52" s="81" t="s">
        <v>12</v>
      </c>
      <c r="D52" s="411"/>
      <c r="E52" s="144"/>
      <c r="F52" s="144"/>
      <c r="G52" s="144"/>
      <c r="H52" s="144"/>
      <c r="I52" s="144"/>
      <c r="J52" s="38">
        <f t="shared" si="10"/>
        <v>0</v>
      </c>
      <c r="K52" s="38">
        <f t="shared" si="11"/>
        <v>0</v>
      </c>
      <c r="L52" s="352">
        <f t="shared" si="2"/>
        <v>0</v>
      </c>
      <c r="M52" s="180"/>
      <c r="N52" s="144"/>
      <c r="O52" s="144"/>
      <c r="P52" s="144"/>
      <c r="Q52" s="144"/>
      <c r="R52" s="144"/>
      <c r="S52" s="144"/>
      <c r="T52" s="38">
        <f t="shared" si="3"/>
        <v>0</v>
      </c>
      <c r="U52" s="38">
        <f t="shared" si="4"/>
        <v>0</v>
      </c>
      <c r="V52" s="38"/>
      <c r="W52" s="166">
        <f t="shared" si="5"/>
        <v>0</v>
      </c>
      <c r="X52" s="144"/>
      <c r="Y52" s="144"/>
      <c r="Z52" s="206">
        <f t="shared" si="6"/>
        <v>0</v>
      </c>
      <c r="AA52" s="435">
        <v>2.8000000000000001E-2</v>
      </c>
      <c r="AB52" s="160"/>
      <c r="AC52" s="144"/>
      <c r="AD52" s="370">
        <f t="shared" si="7"/>
        <v>0</v>
      </c>
      <c r="AE52" s="197"/>
      <c r="AF52" s="38"/>
      <c r="AG52" s="38"/>
      <c r="AH52" s="168">
        <f t="shared" si="8"/>
        <v>0</v>
      </c>
      <c r="AI52" s="171">
        <f t="shared" si="9"/>
        <v>0</v>
      </c>
    </row>
    <row r="53" spans="1:35" x14ac:dyDescent="0.25">
      <c r="A53" s="60">
        <v>42</v>
      </c>
      <c r="B53" s="85" t="s">
        <v>39</v>
      </c>
      <c r="C53" s="61" t="s">
        <v>12</v>
      </c>
      <c r="D53" s="412"/>
      <c r="E53" s="144"/>
      <c r="F53" s="144"/>
      <c r="G53" s="144"/>
      <c r="H53" s="144"/>
      <c r="I53" s="144"/>
      <c r="J53" s="38">
        <f t="shared" si="10"/>
        <v>0</v>
      </c>
      <c r="K53" s="38">
        <f t="shared" si="11"/>
        <v>0</v>
      </c>
      <c r="L53" s="352">
        <f t="shared" si="2"/>
        <v>0</v>
      </c>
      <c r="M53" s="183"/>
      <c r="N53" s="144"/>
      <c r="O53" s="144"/>
      <c r="P53" s="144"/>
      <c r="Q53" s="144"/>
      <c r="R53" s="144"/>
      <c r="S53" s="144"/>
      <c r="T53" s="38">
        <f t="shared" si="3"/>
        <v>0</v>
      </c>
      <c r="U53" s="38">
        <f t="shared" si="4"/>
        <v>0</v>
      </c>
      <c r="V53" s="38"/>
      <c r="W53" s="166">
        <f t="shared" si="5"/>
        <v>0</v>
      </c>
      <c r="X53" s="144"/>
      <c r="Y53" s="144"/>
      <c r="Z53" s="206">
        <f t="shared" si="6"/>
        <v>0</v>
      </c>
      <c r="AA53" s="38"/>
      <c r="AB53" s="160"/>
      <c r="AC53" s="144"/>
      <c r="AD53" s="370">
        <f t="shared" si="7"/>
        <v>0</v>
      </c>
      <c r="AE53" s="197"/>
      <c r="AF53" s="38"/>
      <c r="AG53" s="38"/>
      <c r="AH53" s="168">
        <f t="shared" si="8"/>
        <v>0</v>
      </c>
      <c r="AI53" s="171">
        <f t="shared" si="9"/>
        <v>0</v>
      </c>
    </row>
    <row r="54" spans="1:35" x14ac:dyDescent="0.25">
      <c r="A54" s="60">
        <v>43</v>
      </c>
      <c r="B54" s="80" t="s">
        <v>190</v>
      </c>
      <c r="C54" s="81" t="s">
        <v>12</v>
      </c>
      <c r="D54" s="411"/>
      <c r="E54" s="144"/>
      <c r="F54" s="144"/>
      <c r="G54" s="144"/>
      <c r="H54" s="144"/>
      <c r="I54" s="144"/>
      <c r="J54" s="38">
        <f t="shared" si="10"/>
        <v>0</v>
      </c>
      <c r="K54" s="38">
        <f t="shared" si="11"/>
        <v>0</v>
      </c>
      <c r="L54" s="352">
        <f t="shared" si="2"/>
        <v>0</v>
      </c>
      <c r="M54" s="180"/>
      <c r="N54" s="144"/>
      <c r="O54" s="144"/>
      <c r="P54" s="144"/>
      <c r="Q54" s="144"/>
      <c r="R54" s="144"/>
      <c r="S54" s="144"/>
      <c r="T54" s="38">
        <f t="shared" si="3"/>
        <v>0</v>
      </c>
      <c r="U54" s="38">
        <f t="shared" si="4"/>
        <v>0</v>
      </c>
      <c r="V54" s="38"/>
      <c r="W54" s="166">
        <f t="shared" si="5"/>
        <v>0</v>
      </c>
      <c r="X54" s="144"/>
      <c r="Y54" s="144"/>
      <c r="Z54" s="206">
        <f t="shared" si="6"/>
        <v>0</v>
      </c>
      <c r="AA54" s="38"/>
      <c r="AB54" s="160"/>
      <c r="AC54" s="144"/>
      <c r="AD54" s="370">
        <f t="shared" si="7"/>
        <v>0</v>
      </c>
      <c r="AE54" s="160"/>
      <c r="AF54" s="38"/>
      <c r="AG54" s="38"/>
      <c r="AH54" s="168">
        <f t="shared" si="8"/>
        <v>0</v>
      </c>
      <c r="AI54" s="171">
        <f t="shared" si="9"/>
        <v>0</v>
      </c>
    </row>
    <row r="55" spans="1:35" x14ac:dyDescent="0.25">
      <c r="A55" s="60">
        <v>44</v>
      </c>
      <c r="B55" s="78" t="s">
        <v>36</v>
      </c>
      <c r="C55" s="79" t="s">
        <v>12</v>
      </c>
      <c r="D55" s="411"/>
      <c r="E55" s="144"/>
      <c r="F55" s="144"/>
      <c r="G55" s="144"/>
      <c r="H55" s="144"/>
      <c r="I55" s="144"/>
      <c r="J55" s="38">
        <f t="shared" si="10"/>
        <v>0</v>
      </c>
      <c r="K55" s="38">
        <f t="shared" si="11"/>
        <v>0</v>
      </c>
      <c r="L55" s="352">
        <f t="shared" si="2"/>
        <v>0</v>
      </c>
      <c r="M55" s="180"/>
      <c r="N55" s="144"/>
      <c r="O55" s="144"/>
      <c r="P55" s="144"/>
      <c r="Q55" s="144"/>
      <c r="R55" s="144"/>
      <c r="S55" s="144"/>
      <c r="T55" s="38">
        <f t="shared" si="3"/>
        <v>0</v>
      </c>
      <c r="U55" s="38">
        <f t="shared" si="4"/>
        <v>0</v>
      </c>
      <c r="V55" s="38"/>
      <c r="W55" s="166">
        <f t="shared" si="5"/>
        <v>0</v>
      </c>
      <c r="X55" s="144"/>
      <c r="Y55" s="144"/>
      <c r="Z55" s="206">
        <f t="shared" si="6"/>
        <v>0</v>
      </c>
      <c r="AA55" s="38"/>
      <c r="AB55" s="160"/>
      <c r="AC55" s="144"/>
      <c r="AD55" s="370">
        <f t="shared" si="7"/>
        <v>0</v>
      </c>
      <c r="AE55" s="197"/>
      <c r="AF55" s="38"/>
      <c r="AG55" s="38"/>
      <c r="AH55" s="168">
        <f t="shared" si="8"/>
        <v>0</v>
      </c>
      <c r="AI55" s="171">
        <f t="shared" si="9"/>
        <v>0</v>
      </c>
    </row>
    <row r="56" spans="1:35" x14ac:dyDescent="0.25">
      <c r="A56" s="60">
        <v>45</v>
      </c>
      <c r="B56" s="78" t="s">
        <v>37</v>
      </c>
      <c r="C56" s="79" t="s">
        <v>12</v>
      </c>
      <c r="D56" s="411"/>
      <c r="E56" s="144"/>
      <c r="F56" s="144"/>
      <c r="G56" s="436">
        <v>8.0000000000000004E-4</v>
      </c>
      <c r="H56" s="144">
        <v>0.01</v>
      </c>
      <c r="I56" s="144"/>
      <c r="J56" s="38">
        <f t="shared" si="10"/>
        <v>0</v>
      </c>
      <c r="K56" s="38">
        <f t="shared" si="11"/>
        <v>1.0800000000000001E-2</v>
      </c>
      <c r="L56" s="352">
        <f t="shared" si="2"/>
        <v>1.0800000000000001E-2</v>
      </c>
      <c r="M56" s="180"/>
      <c r="N56" s="144"/>
      <c r="O56" s="144"/>
      <c r="P56" s="436">
        <v>8.0000000000000004E-4</v>
      </c>
      <c r="Q56" s="144">
        <v>0.01</v>
      </c>
      <c r="R56" s="144"/>
      <c r="S56" s="144"/>
      <c r="T56" s="38">
        <f t="shared" si="3"/>
        <v>0</v>
      </c>
      <c r="U56" s="38">
        <f t="shared" si="4"/>
        <v>1.0800000000000001E-2</v>
      </c>
      <c r="V56" s="38"/>
      <c r="W56" s="166">
        <f t="shared" si="5"/>
        <v>1.0800000000000001E-2</v>
      </c>
      <c r="X56" s="144"/>
      <c r="Y56" s="218">
        <v>0.01</v>
      </c>
      <c r="Z56" s="206">
        <f t="shared" si="6"/>
        <v>0.01</v>
      </c>
      <c r="AA56" s="435">
        <v>6.9999999999999999E-4</v>
      </c>
      <c r="AB56" s="222">
        <v>0.01</v>
      </c>
      <c r="AC56" s="144"/>
      <c r="AD56" s="370">
        <f t="shared" si="7"/>
        <v>0</v>
      </c>
      <c r="AE56" s="220">
        <v>2.5000000000000001E-3</v>
      </c>
      <c r="AF56" s="168">
        <v>0.01</v>
      </c>
      <c r="AG56" s="38"/>
      <c r="AH56" s="168">
        <f t="shared" si="8"/>
        <v>1.2500000000000001E-2</v>
      </c>
      <c r="AI56" s="171">
        <f t="shared" si="9"/>
        <v>4.41E-2</v>
      </c>
    </row>
    <row r="57" spans="1:35" x14ac:dyDescent="0.25">
      <c r="A57" s="60">
        <v>46</v>
      </c>
      <c r="B57" s="78" t="s">
        <v>38</v>
      </c>
      <c r="C57" s="79" t="s">
        <v>12</v>
      </c>
      <c r="D57" s="411"/>
      <c r="E57" s="144">
        <v>1E-4</v>
      </c>
      <c r="F57" s="144">
        <v>4.0000000000000002E-4</v>
      </c>
      <c r="G57" s="436">
        <v>4.0000000000000002E-4</v>
      </c>
      <c r="H57" s="144"/>
      <c r="I57" s="144"/>
      <c r="J57" s="38">
        <f t="shared" si="10"/>
        <v>0</v>
      </c>
      <c r="K57" s="38">
        <f t="shared" si="11"/>
        <v>8.0000000000000004E-4</v>
      </c>
      <c r="L57" s="352">
        <f t="shared" si="2"/>
        <v>8.0000000000000004E-4</v>
      </c>
      <c r="M57" s="180"/>
      <c r="N57" s="144">
        <v>1E-4</v>
      </c>
      <c r="O57" s="144">
        <v>4.0000000000000002E-4</v>
      </c>
      <c r="P57" s="436">
        <v>4.0000000000000002E-4</v>
      </c>
      <c r="Q57" s="144"/>
      <c r="R57" s="144"/>
      <c r="S57" s="144"/>
      <c r="T57" s="38">
        <f t="shared" si="3"/>
        <v>0</v>
      </c>
      <c r="U57" s="38">
        <f t="shared" si="4"/>
        <v>8.0000000000000004E-4</v>
      </c>
      <c r="V57" s="38"/>
      <c r="W57" s="166">
        <f t="shared" si="5"/>
        <v>8.0000000000000004E-4</v>
      </c>
      <c r="X57" s="144"/>
      <c r="Y57" s="144"/>
      <c r="Z57" s="206">
        <f t="shared" si="6"/>
        <v>0</v>
      </c>
      <c r="AA57" s="435">
        <v>3.5E-4</v>
      </c>
      <c r="AB57" s="160"/>
      <c r="AC57" s="144"/>
      <c r="AD57" s="370">
        <f t="shared" si="7"/>
        <v>0</v>
      </c>
      <c r="AE57" s="220">
        <v>1E-3</v>
      </c>
      <c r="AF57" s="38"/>
      <c r="AG57" s="38"/>
      <c r="AH57" s="168">
        <f t="shared" si="8"/>
        <v>1E-3</v>
      </c>
      <c r="AI57" s="171">
        <f t="shared" si="9"/>
        <v>2.5999999999999999E-3</v>
      </c>
    </row>
    <row r="58" spans="1:35" x14ac:dyDescent="0.25">
      <c r="A58" s="60">
        <v>47</v>
      </c>
      <c r="B58" s="78" t="s">
        <v>14</v>
      </c>
      <c r="C58" s="79" t="s">
        <v>12</v>
      </c>
      <c r="D58" s="411"/>
      <c r="E58" s="144"/>
      <c r="F58" s="144"/>
      <c r="G58" s="144"/>
      <c r="H58" s="144"/>
      <c r="I58" s="144"/>
      <c r="J58" s="38">
        <f t="shared" si="10"/>
        <v>0</v>
      </c>
      <c r="K58" s="38">
        <f t="shared" si="11"/>
        <v>0</v>
      </c>
      <c r="L58" s="352">
        <f t="shared" si="2"/>
        <v>0</v>
      </c>
      <c r="M58" s="180"/>
      <c r="N58" s="144"/>
      <c r="O58" s="144"/>
      <c r="P58" s="144"/>
      <c r="Q58" s="144"/>
      <c r="R58" s="144"/>
      <c r="S58" s="144"/>
      <c r="T58" s="38">
        <f t="shared" si="3"/>
        <v>0</v>
      </c>
      <c r="U58" s="38">
        <f t="shared" si="4"/>
        <v>0</v>
      </c>
      <c r="V58" s="38"/>
      <c r="W58" s="166">
        <f t="shared" si="5"/>
        <v>0</v>
      </c>
      <c r="X58" s="144"/>
      <c r="Y58" s="144"/>
      <c r="Z58" s="206">
        <f t="shared" si="6"/>
        <v>0</v>
      </c>
      <c r="AA58" s="38"/>
      <c r="AB58" s="160"/>
      <c r="AC58" s="144"/>
      <c r="AD58" s="370">
        <f t="shared" si="7"/>
        <v>0</v>
      </c>
      <c r="AE58" s="160"/>
      <c r="AF58" s="38"/>
      <c r="AG58" s="38"/>
      <c r="AH58" s="168">
        <f t="shared" si="8"/>
        <v>0</v>
      </c>
      <c r="AI58" s="171">
        <f t="shared" si="9"/>
        <v>0</v>
      </c>
    </row>
    <row r="59" spans="1:35" x14ac:dyDescent="0.25">
      <c r="A59" s="60">
        <v>48</v>
      </c>
      <c r="B59" s="85" t="s">
        <v>191</v>
      </c>
      <c r="C59" s="79" t="s">
        <v>12</v>
      </c>
      <c r="D59" s="411"/>
      <c r="E59" s="144"/>
      <c r="F59" s="144"/>
      <c r="G59" s="144"/>
      <c r="H59" s="144"/>
      <c r="I59" s="144"/>
      <c r="J59" s="38">
        <f t="shared" si="10"/>
        <v>0</v>
      </c>
      <c r="K59" s="38">
        <f t="shared" si="11"/>
        <v>0</v>
      </c>
      <c r="L59" s="352">
        <f t="shared" si="2"/>
        <v>0</v>
      </c>
      <c r="M59" s="180"/>
      <c r="N59" s="144"/>
      <c r="O59" s="144"/>
      <c r="P59" s="144"/>
      <c r="Q59" s="144"/>
      <c r="R59" s="144"/>
      <c r="S59" s="144"/>
      <c r="T59" s="38">
        <f t="shared" si="3"/>
        <v>0</v>
      </c>
      <c r="U59" s="38">
        <f t="shared" si="4"/>
        <v>0</v>
      </c>
      <c r="V59" s="38"/>
      <c r="W59" s="166">
        <f t="shared" si="5"/>
        <v>0</v>
      </c>
      <c r="X59" s="144"/>
      <c r="Y59" s="144"/>
      <c r="Z59" s="206">
        <f t="shared" si="6"/>
        <v>0</v>
      </c>
      <c r="AA59" s="38"/>
      <c r="AB59" s="160"/>
      <c r="AC59" s="144"/>
      <c r="AD59" s="370">
        <f t="shared" si="7"/>
        <v>0</v>
      </c>
      <c r="AE59" s="197"/>
      <c r="AF59" s="38"/>
      <c r="AG59" s="38"/>
      <c r="AH59" s="168">
        <f t="shared" si="8"/>
        <v>0</v>
      </c>
      <c r="AI59" s="171">
        <f t="shared" si="9"/>
        <v>0</v>
      </c>
    </row>
    <row r="60" spans="1:35" x14ac:dyDescent="0.25">
      <c r="A60" s="60">
        <v>49</v>
      </c>
      <c r="B60" s="85" t="s">
        <v>192</v>
      </c>
      <c r="C60" s="79" t="s">
        <v>12</v>
      </c>
      <c r="D60" s="412"/>
      <c r="E60" s="144"/>
      <c r="F60" s="144"/>
      <c r="G60" s="144"/>
      <c r="H60" s="144"/>
      <c r="I60" s="144"/>
      <c r="J60" s="38">
        <f t="shared" si="10"/>
        <v>0</v>
      </c>
      <c r="K60" s="38">
        <f t="shared" si="11"/>
        <v>0</v>
      </c>
      <c r="L60" s="352">
        <f t="shared" si="2"/>
        <v>0</v>
      </c>
      <c r="M60" s="183"/>
      <c r="N60" s="144"/>
      <c r="O60" s="144"/>
      <c r="P60" s="144"/>
      <c r="Q60" s="144"/>
      <c r="R60" s="144"/>
      <c r="S60" s="144"/>
      <c r="T60" s="38">
        <f t="shared" si="3"/>
        <v>0</v>
      </c>
      <c r="U60" s="38">
        <f t="shared" si="4"/>
        <v>0</v>
      </c>
      <c r="V60" s="38"/>
      <c r="W60" s="166">
        <f t="shared" si="5"/>
        <v>0</v>
      </c>
      <c r="X60" s="144"/>
      <c r="Y60" s="144"/>
      <c r="Z60" s="206">
        <f t="shared" si="6"/>
        <v>0</v>
      </c>
      <c r="AA60" s="38"/>
      <c r="AB60" s="160"/>
      <c r="AC60" s="144"/>
      <c r="AD60" s="370">
        <f t="shared" si="7"/>
        <v>0</v>
      </c>
      <c r="AE60" s="197"/>
      <c r="AF60" s="38"/>
      <c r="AG60" s="38"/>
      <c r="AH60" s="168">
        <f t="shared" si="8"/>
        <v>0</v>
      </c>
      <c r="AI60" s="171">
        <f t="shared" si="9"/>
        <v>0</v>
      </c>
    </row>
    <row r="61" spans="1:35" x14ac:dyDescent="0.25">
      <c r="A61" s="71"/>
      <c r="B61" s="275" t="s">
        <v>51</v>
      </c>
      <c r="C61" s="72"/>
      <c r="D61" s="413"/>
      <c r="E61" s="144"/>
      <c r="F61" s="144"/>
      <c r="G61" s="144"/>
      <c r="H61" s="144"/>
      <c r="I61" s="144"/>
      <c r="J61" s="38">
        <f t="shared" si="10"/>
        <v>0</v>
      </c>
      <c r="K61" s="38">
        <f t="shared" si="11"/>
        <v>0</v>
      </c>
      <c r="L61" s="352">
        <f t="shared" si="2"/>
        <v>0</v>
      </c>
      <c r="M61" s="184"/>
      <c r="N61" s="144"/>
      <c r="O61" s="144"/>
      <c r="P61" s="144"/>
      <c r="Q61" s="144"/>
      <c r="R61" s="144"/>
      <c r="S61" s="144"/>
      <c r="T61" s="38">
        <f t="shared" si="3"/>
        <v>0</v>
      </c>
      <c r="U61" s="38">
        <f t="shared" si="4"/>
        <v>0</v>
      </c>
      <c r="V61" s="38"/>
      <c r="W61" s="166">
        <f t="shared" si="5"/>
        <v>0</v>
      </c>
      <c r="X61" s="144"/>
      <c r="Y61" s="144"/>
      <c r="Z61" s="206">
        <f t="shared" si="6"/>
        <v>0</v>
      </c>
      <c r="AA61" s="38"/>
      <c r="AB61" s="160"/>
      <c r="AC61" s="144"/>
      <c r="AD61" s="370">
        <f t="shared" si="7"/>
        <v>0</v>
      </c>
      <c r="AE61" s="197"/>
      <c r="AF61" s="38"/>
      <c r="AG61" s="38"/>
      <c r="AH61" s="168">
        <f t="shared" si="8"/>
        <v>0</v>
      </c>
      <c r="AI61" s="171">
        <f t="shared" si="9"/>
        <v>0</v>
      </c>
    </row>
    <row r="62" spans="1:35" x14ac:dyDescent="0.25">
      <c r="A62" s="88">
        <v>50</v>
      </c>
      <c r="B62" s="80" t="s">
        <v>52</v>
      </c>
      <c r="C62" s="81" t="s">
        <v>12</v>
      </c>
      <c r="D62" s="411"/>
      <c r="E62" s="144"/>
      <c r="F62" s="144"/>
      <c r="G62" s="144"/>
      <c r="H62" s="144"/>
      <c r="I62" s="144"/>
      <c r="J62" s="38">
        <f t="shared" si="10"/>
        <v>0</v>
      </c>
      <c r="K62" s="38">
        <f t="shared" si="11"/>
        <v>0</v>
      </c>
      <c r="L62" s="352">
        <f t="shared" si="2"/>
        <v>0</v>
      </c>
      <c r="M62" s="180"/>
      <c r="N62" s="144"/>
      <c r="O62" s="144"/>
      <c r="P62" s="144"/>
      <c r="Q62" s="144"/>
      <c r="R62" s="144"/>
      <c r="S62" s="144"/>
      <c r="T62" s="38">
        <f t="shared" si="3"/>
        <v>0</v>
      </c>
      <c r="U62" s="38">
        <f t="shared" si="4"/>
        <v>0</v>
      </c>
      <c r="V62" s="38"/>
      <c r="W62" s="166">
        <f t="shared" si="5"/>
        <v>0</v>
      </c>
      <c r="X62" s="144"/>
      <c r="Y62" s="144"/>
      <c r="Z62" s="206">
        <f t="shared" si="6"/>
        <v>0</v>
      </c>
      <c r="AA62" s="38"/>
      <c r="AB62" s="160"/>
      <c r="AC62" s="144"/>
      <c r="AD62" s="370">
        <f t="shared" si="7"/>
        <v>0</v>
      </c>
      <c r="AE62" s="197"/>
      <c r="AF62" s="38"/>
      <c r="AG62" s="38"/>
      <c r="AH62" s="168">
        <f t="shared" si="8"/>
        <v>0</v>
      </c>
      <c r="AI62" s="171">
        <f t="shared" si="9"/>
        <v>0</v>
      </c>
    </row>
    <row r="63" spans="1:35" x14ac:dyDescent="0.25">
      <c r="A63" s="88">
        <v>51</v>
      </c>
      <c r="B63" s="80" t="s">
        <v>193</v>
      </c>
      <c r="C63" s="81" t="s">
        <v>12</v>
      </c>
      <c r="D63" s="411"/>
      <c r="E63" s="144"/>
      <c r="F63" s="144"/>
      <c r="G63" s="144"/>
      <c r="H63" s="144"/>
      <c r="I63" s="144"/>
      <c r="J63" s="38">
        <f t="shared" si="10"/>
        <v>0</v>
      </c>
      <c r="K63" s="38">
        <f t="shared" si="11"/>
        <v>0</v>
      </c>
      <c r="L63" s="352">
        <f t="shared" si="2"/>
        <v>0</v>
      </c>
      <c r="M63" s="180"/>
      <c r="N63" s="144"/>
      <c r="O63" s="144"/>
      <c r="P63" s="144"/>
      <c r="Q63" s="144"/>
      <c r="R63" s="144"/>
      <c r="S63" s="144"/>
      <c r="T63" s="38">
        <f t="shared" si="3"/>
        <v>0</v>
      </c>
      <c r="U63" s="38">
        <f t="shared" si="4"/>
        <v>0</v>
      </c>
      <c r="V63" s="38"/>
      <c r="W63" s="166">
        <f t="shared" si="5"/>
        <v>0</v>
      </c>
      <c r="X63" s="144"/>
      <c r="Y63" s="144"/>
      <c r="Z63" s="206">
        <f t="shared" si="6"/>
        <v>0</v>
      </c>
      <c r="AA63" s="38"/>
      <c r="AB63" s="160"/>
      <c r="AC63" s="144"/>
      <c r="AD63" s="370">
        <f t="shared" si="7"/>
        <v>0</v>
      </c>
      <c r="AE63" s="197"/>
      <c r="AF63" s="38"/>
      <c r="AG63" s="38"/>
      <c r="AH63" s="168">
        <f t="shared" si="8"/>
        <v>0</v>
      </c>
      <c r="AI63" s="171">
        <f t="shared" si="9"/>
        <v>0</v>
      </c>
    </row>
    <row r="64" spans="1:35" x14ac:dyDescent="0.25">
      <c r="A64" s="88">
        <v>52</v>
      </c>
      <c r="B64" s="80" t="s">
        <v>102</v>
      </c>
      <c r="C64" s="81" t="s">
        <v>12</v>
      </c>
      <c r="D64" s="411"/>
      <c r="E64" s="144"/>
      <c r="F64" s="144"/>
      <c r="G64" s="144"/>
      <c r="H64" s="144"/>
      <c r="I64" s="144"/>
      <c r="J64" s="38">
        <f t="shared" si="10"/>
        <v>0</v>
      </c>
      <c r="K64" s="38">
        <f t="shared" si="11"/>
        <v>0</v>
      </c>
      <c r="L64" s="352">
        <f t="shared" si="2"/>
        <v>0</v>
      </c>
      <c r="M64" s="180"/>
      <c r="N64" s="144"/>
      <c r="O64" s="144"/>
      <c r="P64" s="144"/>
      <c r="Q64" s="144"/>
      <c r="R64" s="144"/>
      <c r="S64" s="144"/>
      <c r="T64" s="38">
        <f t="shared" si="3"/>
        <v>0</v>
      </c>
      <c r="U64" s="38">
        <f t="shared" si="4"/>
        <v>0</v>
      </c>
      <c r="V64" s="38"/>
      <c r="W64" s="166">
        <f t="shared" si="5"/>
        <v>0</v>
      </c>
      <c r="X64" s="144"/>
      <c r="Y64" s="144"/>
      <c r="Z64" s="206">
        <f t="shared" si="6"/>
        <v>0</v>
      </c>
      <c r="AA64" s="38"/>
      <c r="AB64" s="160"/>
      <c r="AC64" s="144"/>
      <c r="AD64" s="370">
        <f t="shared" si="7"/>
        <v>0</v>
      </c>
      <c r="AE64" s="197"/>
      <c r="AF64" s="38"/>
      <c r="AG64" s="38"/>
      <c r="AH64" s="168">
        <f t="shared" si="8"/>
        <v>0</v>
      </c>
      <c r="AI64" s="171">
        <f t="shared" si="9"/>
        <v>0</v>
      </c>
    </row>
    <row r="65" spans="1:35" x14ac:dyDescent="0.25">
      <c r="A65" s="88">
        <v>53</v>
      </c>
      <c r="B65" s="80" t="s">
        <v>220</v>
      </c>
      <c r="C65" s="81" t="s">
        <v>12</v>
      </c>
      <c r="D65" s="411"/>
      <c r="E65" s="144"/>
      <c r="F65" s="144"/>
      <c r="G65" s="144"/>
      <c r="H65" s="144"/>
      <c r="I65" s="144"/>
      <c r="J65" s="38">
        <f t="shared" si="10"/>
        <v>0</v>
      </c>
      <c r="K65" s="38">
        <f t="shared" si="11"/>
        <v>0</v>
      </c>
      <c r="L65" s="352">
        <f t="shared" si="2"/>
        <v>0</v>
      </c>
      <c r="M65" s="180"/>
      <c r="N65" s="144"/>
      <c r="O65" s="144"/>
      <c r="P65" s="144"/>
      <c r="Q65" s="144"/>
      <c r="R65" s="144"/>
      <c r="S65" s="144"/>
      <c r="T65" s="38">
        <f t="shared" si="3"/>
        <v>0</v>
      </c>
      <c r="U65" s="38">
        <f t="shared" si="4"/>
        <v>0</v>
      </c>
      <c r="V65" s="38"/>
      <c r="W65" s="166">
        <f t="shared" si="5"/>
        <v>0</v>
      </c>
      <c r="X65" s="144"/>
      <c r="Y65" s="144"/>
      <c r="Z65" s="206">
        <f t="shared" si="6"/>
        <v>0</v>
      </c>
      <c r="AA65" s="38"/>
      <c r="AB65" s="160"/>
      <c r="AC65" s="144"/>
      <c r="AD65" s="370">
        <f t="shared" si="7"/>
        <v>0</v>
      </c>
      <c r="AE65" s="197"/>
      <c r="AF65" s="38"/>
      <c r="AG65" s="38"/>
      <c r="AH65" s="168">
        <f t="shared" si="8"/>
        <v>0</v>
      </c>
      <c r="AI65" s="171">
        <f t="shared" si="9"/>
        <v>0</v>
      </c>
    </row>
    <row r="66" spans="1:35" x14ac:dyDescent="0.25">
      <c r="A66" s="88">
        <v>54</v>
      </c>
      <c r="B66" s="78" t="s">
        <v>92</v>
      </c>
      <c r="C66" s="90" t="s">
        <v>12</v>
      </c>
      <c r="D66" s="415"/>
      <c r="E66" s="144"/>
      <c r="F66" s="144"/>
      <c r="G66" s="144"/>
      <c r="H66" s="144"/>
      <c r="I66" s="144"/>
      <c r="J66" s="38">
        <f t="shared" si="10"/>
        <v>0</v>
      </c>
      <c r="K66" s="38">
        <f t="shared" si="11"/>
        <v>0</v>
      </c>
      <c r="L66" s="352">
        <f t="shared" si="2"/>
        <v>0</v>
      </c>
      <c r="M66" s="186"/>
      <c r="N66" s="144"/>
      <c r="O66" s="144"/>
      <c r="P66" s="144"/>
      <c r="Q66" s="144"/>
      <c r="R66" s="144"/>
      <c r="S66" s="144"/>
      <c r="T66" s="38">
        <f t="shared" si="3"/>
        <v>0</v>
      </c>
      <c r="U66" s="38">
        <f t="shared" si="4"/>
        <v>0</v>
      </c>
      <c r="V66" s="38"/>
      <c r="W66" s="166">
        <f t="shared" si="5"/>
        <v>0</v>
      </c>
      <c r="X66" s="144"/>
      <c r="Y66" s="144"/>
      <c r="Z66" s="206">
        <f t="shared" si="6"/>
        <v>0</v>
      </c>
      <c r="AA66" s="38"/>
      <c r="AB66" s="160"/>
      <c r="AC66" s="144"/>
      <c r="AD66" s="370">
        <f t="shared" si="7"/>
        <v>0</v>
      </c>
      <c r="AE66" s="197"/>
      <c r="AF66" s="38"/>
      <c r="AG66" s="38"/>
      <c r="AH66" s="168">
        <f t="shared" si="8"/>
        <v>0</v>
      </c>
      <c r="AI66" s="171">
        <f t="shared" si="9"/>
        <v>0</v>
      </c>
    </row>
    <row r="67" spans="1:35" x14ac:dyDescent="0.25">
      <c r="A67" s="88">
        <v>55</v>
      </c>
      <c r="B67" s="82" t="s">
        <v>121</v>
      </c>
      <c r="C67" s="90" t="s">
        <v>12</v>
      </c>
      <c r="D67" s="415"/>
      <c r="E67" s="144"/>
      <c r="F67" s="144"/>
      <c r="G67" s="144"/>
      <c r="H67" s="144"/>
      <c r="I67" s="144"/>
      <c r="J67" s="38">
        <f t="shared" si="10"/>
        <v>0</v>
      </c>
      <c r="K67" s="38">
        <f t="shared" si="11"/>
        <v>0</v>
      </c>
      <c r="L67" s="352">
        <f t="shared" si="2"/>
        <v>0</v>
      </c>
      <c r="M67" s="186"/>
      <c r="N67" s="144"/>
      <c r="O67" s="144"/>
      <c r="P67" s="144"/>
      <c r="Q67" s="144"/>
      <c r="R67" s="144"/>
      <c r="S67" s="144"/>
      <c r="T67" s="38">
        <f t="shared" si="3"/>
        <v>0</v>
      </c>
      <c r="U67" s="38">
        <f t="shared" si="4"/>
        <v>0</v>
      </c>
      <c r="V67" s="38"/>
      <c r="W67" s="166">
        <f t="shared" si="5"/>
        <v>0</v>
      </c>
      <c r="X67" s="144"/>
      <c r="Y67" s="144"/>
      <c r="Z67" s="206">
        <f t="shared" si="6"/>
        <v>0</v>
      </c>
      <c r="AA67" s="38"/>
      <c r="AB67" s="160"/>
      <c r="AC67" s="144"/>
      <c r="AD67" s="370">
        <f t="shared" si="7"/>
        <v>0</v>
      </c>
      <c r="AE67" s="197"/>
      <c r="AF67" s="38"/>
      <c r="AG67" s="38"/>
      <c r="AH67" s="168">
        <f t="shared" si="8"/>
        <v>0</v>
      </c>
      <c r="AI67" s="171">
        <f t="shared" si="9"/>
        <v>0</v>
      </c>
    </row>
    <row r="68" spans="1:35" x14ac:dyDescent="0.25">
      <c r="A68" s="88">
        <v>56</v>
      </c>
      <c r="B68" s="80" t="s">
        <v>53</v>
      </c>
      <c r="C68" s="81" t="s">
        <v>12</v>
      </c>
      <c r="D68" s="411"/>
      <c r="E68" s="144"/>
      <c r="F68" s="144"/>
      <c r="G68" s="144"/>
      <c r="H68" s="144"/>
      <c r="I68" s="144"/>
      <c r="J68" s="38">
        <f t="shared" si="10"/>
        <v>0</v>
      </c>
      <c r="K68" s="38">
        <f t="shared" si="11"/>
        <v>0</v>
      </c>
      <c r="L68" s="352">
        <f t="shared" si="2"/>
        <v>0</v>
      </c>
      <c r="M68" s="180"/>
      <c r="N68" s="144"/>
      <c r="O68" s="144"/>
      <c r="P68" s="144"/>
      <c r="Q68" s="144"/>
      <c r="R68" s="144"/>
      <c r="S68" s="144"/>
      <c r="T68" s="38">
        <f t="shared" si="3"/>
        <v>0</v>
      </c>
      <c r="U68" s="38">
        <f t="shared" si="4"/>
        <v>0</v>
      </c>
      <c r="V68" s="38"/>
      <c r="W68" s="166">
        <f t="shared" si="5"/>
        <v>0</v>
      </c>
      <c r="X68" s="144"/>
      <c r="Y68" s="144"/>
      <c r="Z68" s="206">
        <f t="shared" si="6"/>
        <v>0</v>
      </c>
      <c r="AA68" s="38"/>
      <c r="AB68" s="160"/>
      <c r="AC68" s="144"/>
      <c r="AD68" s="370">
        <f t="shared" si="7"/>
        <v>0</v>
      </c>
      <c r="AE68" s="197"/>
      <c r="AF68" s="38"/>
      <c r="AG68" s="38"/>
      <c r="AH68" s="168">
        <f t="shared" si="8"/>
        <v>0</v>
      </c>
      <c r="AI68" s="171">
        <f t="shared" si="9"/>
        <v>0</v>
      </c>
    </row>
    <row r="69" spans="1:35" x14ac:dyDescent="0.25">
      <c r="A69" s="88">
        <v>57</v>
      </c>
      <c r="B69" s="78" t="s">
        <v>54</v>
      </c>
      <c r="C69" s="79" t="s">
        <v>12</v>
      </c>
      <c r="D69" s="411"/>
      <c r="E69" s="144"/>
      <c r="F69" s="144"/>
      <c r="G69" s="144"/>
      <c r="H69" s="144"/>
      <c r="I69" s="144"/>
      <c r="J69" s="38">
        <f t="shared" si="10"/>
        <v>0</v>
      </c>
      <c r="K69" s="38">
        <f t="shared" si="11"/>
        <v>0</v>
      </c>
      <c r="L69" s="352">
        <f t="shared" si="2"/>
        <v>0</v>
      </c>
      <c r="M69" s="180"/>
      <c r="N69" s="144"/>
      <c r="O69" s="144"/>
      <c r="P69" s="144"/>
      <c r="Q69" s="144"/>
      <c r="R69" s="144"/>
      <c r="S69" s="144"/>
      <c r="T69" s="38">
        <f t="shared" si="3"/>
        <v>0</v>
      </c>
      <c r="U69" s="38">
        <f t="shared" si="4"/>
        <v>0</v>
      </c>
      <c r="V69" s="38"/>
      <c r="W69" s="166">
        <f t="shared" si="5"/>
        <v>0</v>
      </c>
      <c r="X69" s="144"/>
      <c r="Y69" s="144"/>
      <c r="Z69" s="206">
        <f t="shared" si="6"/>
        <v>0</v>
      </c>
      <c r="AA69" s="38"/>
      <c r="AB69" s="160"/>
      <c r="AC69" s="144"/>
      <c r="AD69" s="370">
        <f t="shared" si="7"/>
        <v>0</v>
      </c>
      <c r="AE69" s="197"/>
      <c r="AF69" s="38"/>
      <c r="AG69" s="38"/>
      <c r="AH69" s="168">
        <f t="shared" si="8"/>
        <v>0</v>
      </c>
      <c r="AI69" s="171">
        <f t="shared" si="9"/>
        <v>0</v>
      </c>
    </row>
    <row r="70" spans="1:35" x14ac:dyDescent="0.25">
      <c r="A70" s="88">
        <v>58</v>
      </c>
      <c r="B70" s="78" t="s">
        <v>55</v>
      </c>
      <c r="C70" s="79" t="s">
        <v>12</v>
      </c>
      <c r="D70" s="411"/>
      <c r="E70" s="144"/>
      <c r="F70" s="144"/>
      <c r="G70" s="144"/>
      <c r="H70" s="144"/>
      <c r="I70" s="144"/>
      <c r="J70" s="38">
        <f t="shared" si="10"/>
        <v>0</v>
      </c>
      <c r="K70" s="38">
        <f t="shared" si="11"/>
        <v>0</v>
      </c>
      <c r="L70" s="352">
        <f t="shared" si="2"/>
        <v>0</v>
      </c>
      <c r="M70" s="180"/>
      <c r="N70" s="144"/>
      <c r="O70" s="144"/>
      <c r="P70" s="144"/>
      <c r="Q70" s="144"/>
      <c r="R70" s="144"/>
      <c r="S70" s="144"/>
      <c r="T70" s="38">
        <f t="shared" si="3"/>
        <v>0</v>
      </c>
      <c r="U70" s="38">
        <f t="shared" si="4"/>
        <v>0</v>
      </c>
      <c r="V70" s="38"/>
      <c r="W70" s="166">
        <f t="shared" si="5"/>
        <v>0</v>
      </c>
      <c r="X70" s="144"/>
      <c r="Y70" s="144"/>
      <c r="Z70" s="206">
        <f t="shared" si="6"/>
        <v>0</v>
      </c>
      <c r="AA70" s="38"/>
      <c r="AB70" s="160"/>
      <c r="AC70" s="144"/>
      <c r="AD70" s="370">
        <f t="shared" si="7"/>
        <v>0</v>
      </c>
      <c r="AE70" s="197"/>
      <c r="AF70" s="38"/>
      <c r="AG70" s="38"/>
      <c r="AH70" s="168">
        <f t="shared" si="8"/>
        <v>0</v>
      </c>
      <c r="AI70" s="171">
        <f t="shared" si="9"/>
        <v>0</v>
      </c>
    </row>
    <row r="71" spans="1:35" x14ac:dyDescent="0.25">
      <c r="A71" s="88">
        <v>59</v>
      </c>
      <c r="B71" s="78" t="s">
        <v>56</v>
      </c>
      <c r="C71" s="79" t="s">
        <v>12</v>
      </c>
      <c r="D71" s="411"/>
      <c r="E71" s="144"/>
      <c r="F71" s="144"/>
      <c r="G71" s="144"/>
      <c r="H71" s="144"/>
      <c r="I71" s="144"/>
      <c r="J71" s="38">
        <f t="shared" ref="J71:J102" si="12">(D71+E71+G71+H71+I71)*$J$5</f>
        <v>0</v>
      </c>
      <c r="K71" s="38">
        <f t="shared" ref="K71:K102" si="13">(D71+F71+G71+H71+I71)*$K$5</f>
        <v>0</v>
      </c>
      <c r="L71" s="352">
        <f t="shared" si="2"/>
        <v>0</v>
      </c>
      <c r="M71" s="180"/>
      <c r="N71" s="144"/>
      <c r="O71" s="144"/>
      <c r="P71" s="144"/>
      <c r="Q71" s="144"/>
      <c r="R71" s="144"/>
      <c r="S71" s="144"/>
      <c r="T71" s="38">
        <f t="shared" si="3"/>
        <v>0</v>
      </c>
      <c r="U71" s="38">
        <f t="shared" si="4"/>
        <v>0</v>
      </c>
      <c r="V71" s="38"/>
      <c r="W71" s="166">
        <f t="shared" si="5"/>
        <v>0</v>
      </c>
      <c r="X71" s="144"/>
      <c r="Y71" s="144"/>
      <c r="Z71" s="206">
        <f t="shared" si="6"/>
        <v>0</v>
      </c>
      <c r="AA71" s="38"/>
      <c r="AB71" s="160"/>
      <c r="AC71" s="144"/>
      <c r="AD71" s="370">
        <f t="shared" si="7"/>
        <v>0</v>
      </c>
      <c r="AE71" s="220">
        <v>3.0000000000000001E-3</v>
      </c>
      <c r="AF71" s="38"/>
      <c r="AG71" s="38"/>
      <c r="AH71" s="168">
        <f t="shared" si="8"/>
        <v>3.0000000000000001E-3</v>
      </c>
      <c r="AI71" s="171">
        <f t="shared" si="9"/>
        <v>3.0000000000000001E-3</v>
      </c>
    </row>
    <row r="72" spans="1:35" x14ac:dyDescent="0.25">
      <c r="A72" s="88">
        <v>60</v>
      </c>
      <c r="B72" s="82" t="s">
        <v>109</v>
      </c>
      <c r="C72" s="89" t="s">
        <v>12</v>
      </c>
      <c r="D72" s="416"/>
      <c r="E72" s="144"/>
      <c r="F72" s="144"/>
      <c r="G72" s="144"/>
      <c r="H72" s="144"/>
      <c r="I72" s="144"/>
      <c r="J72" s="38">
        <f t="shared" si="12"/>
        <v>0</v>
      </c>
      <c r="K72" s="38">
        <f t="shared" si="13"/>
        <v>0</v>
      </c>
      <c r="L72" s="352">
        <f t="shared" ref="L72:L135" si="14">J72+K72</f>
        <v>0</v>
      </c>
      <c r="M72" s="185"/>
      <c r="N72" s="144"/>
      <c r="O72" s="144"/>
      <c r="P72" s="144"/>
      <c r="Q72" s="144"/>
      <c r="R72" s="144"/>
      <c r="S72" s="144"/>
      <c r="T72" s="38">
        <f t="shared" ref="T72:T135" si="15">(M72+N72+P72+Q72+R72)*$T$5</f>
        <v>0</v>
      </c>
      <c r="U72" s="38">
        <f t="shared" ref="U72:U135" si="16">(M72+O72+P72+Q72+R72)*$U$5</f>
        <v>0</v>
      </c>
      <c r="V72" s="38"/>
      <c r="W72" s="166">
        <f t="shared" ref="W72:W135" si="17">T72+U72+V72</f>
        <v>0</v>
      </c>
      <c r="X72" s="144"/>
      <c r="Y72" s="144"/>
      <c r="Z72" s="206">
        <f t="shared" ref="Z72:Z135" si="18">(Y72+X72)*$Z$5</f>
        <v>0</v>
      </c>
      <c r="AA72" s="38"/>
      <c r="AB72" s="160"/>
      <c r="AC72" s="144"/>
      <c r="AD72" s="370">
        <f t="shared" ref="AD72:AD135" si="19">(AC72+AB72+AA72)*$AD$5</f>
        <v>0</v>
      </c>
      <c r="AE72" s="197"/>
      <c r="AF72" s="38"/>
      <c r="AG72" s="38"/>
      <c r="AH72" s="168">
        <f t="shared" ref="AH72:AH135" si="20">(AG72+AF72+AE72)*$AH$5</f>
        <v>0</v>
      </c>
      <c r="AI72" s="171">
        <f t="shared" ref="AI72:AI135" si="21">L72+W72+Z72+AD72+AH72</f>
        <v>0</v>
      </c>
    </row>
    <row r="73" spans="1:35" x14ac:dyDescent="0.25">
      <c r="A73" s="60"/>
      <c r="B73" s="276" t="s">
        <v>198</v>
      </c>
      <c r="C73" s="72"/>
      <c r="D73" s="413"/>
      <c r="E73" s="144"/>
      <c r="F73" s="144"/>
      <c r="G73" s="144"/>
      <c r="H73" s="144"/>
      <c r="I73" s="144"/>
      <c r="J73" s="38">
        <f t="shared" si="12"/>
        <v>0</v>
      </c>
      <c r="K73" s="38">
        <f t="shared" si="13"/>
        <v>0</v>
      </c>
      <c r="L73" s="352">
        <f t="shared" si="14"/>
        <v>0</v>
      </c>
      <c r="M73" s="184"/>
      <c r="N73" s="144"/>
      <c r="O73" s="144"/>
      <c r="P73" s="144"/>
      <c r="Q73" s="144"/>
      <c r="R73" s="144"/>
      <c r="S73" s="144"/>
      <c r="T73" s="38">
        <f t="shared" si="15"/>
        <v>0</v>
      </c>
      <c r="U73" s="38">
        <f t="shared" si="16"/>
        <v>0</v>
      </c>
      <c r="V73" s="38"/>
      <c r="W73" s="166">
        <f t="shared" si="17"/>
        <v>0</v>
      </c>
      <c r="X73" s="144"/>
      <c r="Y73" s="144"/>
      <c r="Z73" s="206">
        <f t="shared" si="18"/>
        <v>0</v>
      </c>
      <c r="AA73" s="38"/>
      <c r="AB73" s="160"/>
      <c r="AC73" s="144"/>
      <c r="AD73" s="370">
        <f t="shared" si="19"/>
        <v>0</v>
      </c>
      <c r="AE73" s="197"/>
      <c r="AF73" s="38"/>
      <c r="AG73" s="38"/>
      <c r="AH73" s="168">
        <f t="shared" si="20"/>
        <v>0</v>
      </c>
      <c r="AI73" s="171">
        <f t="shared" si="21"/>
        <v>0</v>
      </c>
    </row>
    <row r="74" spans="1:35" x14ac:dyDescent="0.25">
      <c r="A74" s="60">
        <v>61</v>
      </c>
      <c r="B74" s="78" t="s">
        <v>57</v>
      </c>
      <c r="C74" s="79" t="s">
        <v>12</v>
      </c>
      <c r="D74" s="411"/>
      <c r="E74" s="144"/>
      <c r="F74" s="144"/>
      <c r="G74" s="144"/>
      <c r="H74" s="144">
        <v>5.0000000000000001E-4</v>
      </c>
      <c r="I74" s="144"/>
      <c r="J74" s="38">
        <f t="shared" si="12"/>
        <v>0</v>
      </c>
      <c r="K74" s="38">
        <f t="shared" si="13"/>
        <v>5.0000000000000001E-4</v>
      </c>
      <c r="L74" s="352">
        <f t="shared" si="14"/>
        <v>5.0000000000000001E-4</v>
      </c>
      <c r="M74" s="180"/>
      <c r="N74" s="144"/>
      <c r="O74" s="144"/>
      <c r="P74" s="144"/>
      <c r="Q74" s="144">
        <v>5.0000000000000001E-4</v>
      </c>
      <c r="R74" s="144"/>
      <c r="S74" s="144"/>
      <c r="T74" s="38">
        <f t="shared" si="15"/>
        <v>0</v>
      </c>
      <c r="U74" s="38">
        <f t="shared" si="16"/>
        <v>5.0000000000000001E-4</v>
      </c>
      <c r="V74" s="38"/>
      <c r="W74" s="166">
        <f t="shared" si="17"/>
        <v>5.0000000000000001E-4</v>
      </c>
      <c r="X74" s="144"/>
      <c r="Y74" s="218">
        <v>5.0000000000000001E-4</v>
      </c>
      <c r="Z74" s="206">
        <f t="shared" si="18"/>
        <v>5.0000000000000001E-4</v>
      </c>
      <c r="AA74" s="38"/>
      <c r="AB74" s="160"/>
      <c r="AC74" s="144"/>
      <c r="AD74" s="370">
        <f t="shared" si="19"/>
        <v>0</v>
      </c>
      <c r="AE74" s="197"/>
      <c r="AF74" s="38"/>
      <c r="AG74" s="38"/>
      <c r="AH74" s="168">
        <f t="shared" si="20"/>
        <v>0</v>
      </c>
      <c r="AI74" s="171">
        <f t="shared" si="21"/>
        <v>1.5E-3</v>
      </c>
    </row>
    <row r="75" spans="1:35" x14ac:dyDescent="0.25">
      <c r="A75" s="60">
        <v>62</v>
      </c>
      <c r="B75" s="78" t="s">
        <v>58</v>
      </c>
      <c r="C75" s="79" t="s">
        <v>12</v>
      </c>
      <c r="D75" s="411"/>
      <c r="E75" s="144"/>
      <c r="F75" s="144"/>
      <c r="G75" s="144"/>
      <c r="H75" s="144"/>
      <c r="I75" s="144"/>
      <c r="J75" s="38">
        <f t="shared" si="12"/>
        <v>0</v>
      </c>
      <c r="K75" s="38">
        <f t="shared" si="13"/>
        <v>0</v>
      </c>
      <c r="L75" s="352">
        <f t="shared" si="14"/>
        <v>0</v>
      </c>
      <c r="M75" s="180"/>
      <c r="N75" s="144"/>
      <c r="O75" s="144"/>
      <c r="P75" s="144"/>
      <c r="Q75" s="144"/>
      <c r="R75" s="144"/>
      <c r="S75" s="144"/>
      <c r="T75" s="38">
        <f t="shared" si="15"/>
        <v>0</v>
      </c>
      <c r="U75" s="38">
        <f t="shared" si="16"/>
        <v>0</v>
      </c>
      <c r="V75" s="38"/>
      <c r="W75" s="166">
        <f t="shared" si="17"/>
        <v>0</v>
      </c>
      <c r="X75" s="144"/>
      <c r="Y75" s="144"/>
      <c r="Z75" s="206">
        <f t="shared" si="18"/>
        <v>0</v>
      </c>
      <c r="AA75" s="38"/>
      <c r="AB75" s="160"/>
      <c r="AC75" s="144"/>
      <c r="AD75" s="370">
        <f t="shared" si="19"/>
        <v>0</v>
      </c>
      <c r="AE75" s="197"/>
      <c r="AF75" s="38"/>
      <c r="AG75" s="38"/>
      <c r="AH75" s="168">
        <f t="shared" si="20"/>
        <v>0</v>
      </c>
      <c r="AI75" s="171">
        <f t="shared" si="21"/>
        <v>0</v>
      </c>
    </row>
    <row r="76" spans="1:35" x14ac:dyDescent="0.25">
      <c r="A76" s="60">
        <v>63</v>
      </c>
      <c r="B76" s="78" t="s">
        <v>59</v>
      </c>
      <c r="C76" s="79" t="s">
        <v>12</v>
      </c>
      <c r="D76" s="411"/>
      <c r="E76" s="144"/>
      <c r="F76" s="144"/>
      <c r="G76" s="144"/>
      <c r="H76" s="144"/>
      <c r="I76" s="144"/>
      <c r="J76" s="38">
        <f t="shared" si="12"/>
        <v>0</v>
      </c>
      <c r="K76" s="38">
        <f t="shared" si="13"/>
        <v>0</v>
      </c>
      <c r="L76" s="352">
        <f t="shared" si="14"/>
        <v>0</v>
      </c>
      <c r="M76" s="180"/>
      <c r="N76" s="144"/>
      <c r="O76" s="144"/>
      <c r="P76" s="144"/>
      <c r="Q76" s="144"/>
      <c r="R76" s="144"/>
      <c r="S76" s="144"/>
      <c r="T76" s="38">
        <f t="shared" si="15"/>
        <v>0</v>
      </c>
      <c r="U76" s="38">
        <f t="shared" si="16"/>
        <v>0</v>
      </c>
      <c r="V76" s="38"/>
      <c r="W76" s="166">
        <f t="shared" si="17"/>
        <v>0</v>
      </c>
      <c r="X76" s="144"/>
      <c r="Y76" s="144"/>
      <c r="Z76" s="206">
        <f t="shared" si="18"/>
        <v>0</v>
      </c>
      <c r="AA76" s="38"/>
      <c r="AB76" s="222">
        <v>2.4E-2</v>
      </c>
      <c r="AC76" s="144"/>
      <c r="AD76" s="370">
        <f t="shared" si="19"/>
        <v>0</v>
      </c>
      <c r="AE76" s="197"/>
      <c r="AF76" s="38"/>
      <c r="AG76" s="38"/>
      <c r="AH76" s="168">
        <f t="shared" si="20"/>
        <v>0</v>
      </c>
      <c r="AI76" s="171">
        <f t="shared" si="21"/>
        <v>0</v>
      </c>
    </row>
    <row r="77" spans="1:35" x14ac:dyDescent="0.25">
      <c r="A77" s="60">
        <v>64</v>
      </c>
      <c r="B77" s="78" t="s">
        <v>60</v>
      </c>
      <c r="C77" s="79" t="s">
        <v>12</v>
      </c>
      <c r="D77" s="411"/>
      <c r="E77" s="144"/>
      <c r="F77" s="144"/>
      <c r="G77" s="144"/>
      <c r="H77" s="144"/>
      <c r="I77" s="144"/>
      <c r="J77" s="38">
        <f t="shared" si="12"/>
        <v>0</v>
      </c>
      <c r="K77" s="38">
        <f t="shared" si="13"/>
        <v>0</v>
      </c>
      <c r="L77" s="352">
        <f t="shared" si="14"/>
        <v>0</v>
      </c>
      <c r="M77" s="180"/>
      <c r="N77" s="144"/>
      <c r="O77" s="144"/>
      <c r="P77" s="144"/>
      <c r="Q77" s="144"/>
      <c r="R77" s="144"/>
      <c r="S77" s="144"/>
      <c r="T77" s="38">
        <f t="shared" si="15"/>
        <v>0</v>
      </c>
      <c r="U77" s="38">
        <f t="shared" si="16"/>
        <v>0</v>
      </c>
      <c r="V77" s="38"/>
      <c r="W77" s="166">
        <f t="shared" si="17"/>
        <v>0</v>
      </c>
      <c r="X77" s="144"/>
      <c r="Y77" s="144"/>
      <c r="Z77" s="206">
        <f t="shared" si="18"/>
        <v>0</v>
      </c>
      <c r="AA77" s="38"/>
      <c r="AB77" s="160"/>
      <c r="AC77" s="144"/>
      <c r="AD77" s="370">
        <f t="shared" si="19"/>
        <v>0</v>
      </c>
      <c r="AE77" s="197"/>
      <c r="AF77" s="38"/>
      <c r="AG77" s="38"/>
      <c r="AH77" s="168">
        <f t="shared" si="20"/>
        <v>0</v>
      </c>
      <c r="AI77" s="171">
        <f t="shared" si="21"/>
        <v>0</v>
      </c>
    </row>
    <row r="78" spans="1:35" x14ac:dyDescent="0.25">
      <c r="A78" s="60">
        <v>65</v>
      </c>
      <c r="B78" s="78" t="s">
        <v>195</v>
      </c>
      <c r="C78" s="79" t="s">
        <v>12</v>
      </c>
      <c r="D78" s="411"/>
      <c r="E78" s="144"/>
      <c r="F78" s="144"/>
      <c r="G78" s="144"/>
      <c r="H78" s="144"/>
      <c r="I78" s="144"/>
      <c r="J78" s="38">
        <f t="shared" si="12"/>
        <v>0</v>
      </c>
      <c r="K78" s="38">
        <f t="shared" si="13"/>
        <v>0</v>
      </c>
      <c r="L78" s="352">
        <f t="shared" si="14"/>
        <v>0</v>
      </c>
      <c r="M78" s="180"/>
      <c r="N78" s="144"/>
      <c r="O78" s="144"/>
      <c r="P78" s="144"/>
      <c r="Q78" s="144"/>
      <c r="R78" s="144"/>
      <c r="S78" s="144"/>
      <c r="T78" s="38">
        <f t="shared" si="15"/>
        <v>0</v>
      </c>
      <c r="U78" s="38">
        <f t="shared" si="16"/>
        <v>0</v>
      </c>
      <c r="V78" s="38"/>
      <c r="W78" s="166">
        <f t="shared" si="17"/>
        <v>0</v>
      </c>
      <c r="X78" s="144"/>
      <c r="Y78" s="144"/>
      <c r="Z78" s="206">
        <f t="shared" si="18"/>
        <v>0</v>
      </c>
      <c r="AA78" s="38"/>
      <c r="AB78" s="160"/>
      <c r="AC78" s="144"/>
      <c r="AD78" s="370">
        <f t="shared" si="19"/>
        <v>0</v>
      </c>
      <c r="AE78" s="197"/>
      <c r="AF78" s="38"/>
      <c r="AG78" s="38"/>
      <c r="AH78" s="168">
        <f t="shared" si="20"/>
        <v>0</v>
      </c>
      <c r="AI78" s="171">
        <f t="shared" si="21"/>
        <v>0</v>
      </c>
    </row>
    <row r="79" spans="1:35" x14ac:dyDescent="0.25">
      <c r="A79" s="60"/>
      <c r="B79" s="276" t="s">
        <v>196</v>
      </c>
      <c r="C79" s="72"/>
      <c r="D79" s="413"/>
      <c r="E79" s="144"/>
      <c r="F79" s="144"/>
      <c r="G79" s="144"/>
      <c r="H79" s="144"/>
      <c r="I79" s="144"/>
      <c r="J79" s="38">
        <f t="shared" si="12"/>
        <v>0</v>
      </c>
      <c r="K79" s="38">
        <f t="shared" si="13"/>
        <v>0</v>
      </c>
      <c r="L79" s="352">
        <f t="shared" si="14"/>
        <v>0</v>
      </c>
      <c r="M79" s="184"/>
      <c r="N79" s="144"/>
      <c r="O79" s="144"/>
      <c r="P79" s="144"/>
      <c r="Q79" s="144"/>
      <c r="R79" s="144"/>
      <c r="S79" s="144"/>
      <c r="T79" s="38">
        <f t="shared" si="15"/>
        <v>0</v>
      </c>
      <c r="U79" s="38">
        <f t="shared" si="16"/>
        <v>0</v>
      </c>
      <c r="V79" s="38"/>
      <c r="W79" s="166">
        <f t="shared" si="17"/>
        <v>0</v>
      </c>
      <c r="X79" s="144"/>
      <c r="Y79" s="144"/>
      <c r="Z79" s="206">
        <f t="shared" si="18"/>
        <v>0</v>
      </c>
      <c r="AA79" s="38"/>
      <c r="AB79" s="160"/>
      <c r="AC79" s="144"/>
      <c r="AD79" s="370">
        <f t="shared" si="19"/>
        <v>0</v>
      </c>
      <c r="AE79" s="197"/>
      <c r="AF79" s="38"/>
      <c r="AG79" s="38"/>
      <c r="AH79" s="168">
        <f t="shared" si="20"/>
        <v>0</v>
      </c>
      <c r="AI79" s="171">
        <f t="shared" si="21"/>
        <v>0</v>
      </c>
    </row>
    <row r="80" spans="1:35" x14ac:dyDescent="0.25">
      <c r="A80" s="60">
        <v>66</v>
      </c>
      <c r="B80" s="80" t="s">
        <v>66</v>
      </c>
      <c r="C80" s="81" t="s">
        <v>12</v>
      </c>
      <c r="D80" s="411"/>
      <c r="E80" s="144"/>
      <c r="F80" s="144"/>
      <c r="G80" s="144"/>
      <c r="H80" s="144"/>
      <c r="I80" s="144"/>
      <c r="J80" s="38">
        <f t="shared" si="12"/>
        <v>0</v>
      </c>
      <c r="K80" s="38">
        <f t="shared" si="13"/>
        <v>0</v>
      </c>
      <c r="L80" s="352">
        <f t="shared" si="14"/>
        <v>0</v>
      </c>
      <c r="M80" s="180"/>
      <c r="N80" s="144"/>
      <c r="O80" s="144"/>
      <c r="P80" s="144"/>
      <c r="Q80" s="144"/>
      <c r="R80" s="144"/>
      <c r="S80" s="144"/>
      <c r="T80" s="38">
        <f t="shared" si="15"/>
        <v>0</v>
      </c>
      <c r="U80" s="38">
        <f t="shared" si="16"/>
        <v>0</v>
      </c>
      <c r="V80" s="38"/>
      <c r="W80" s="166">
        <f t="shared" si="17"/>
        <v>0</v>
      </c>
      <c r="X80" s="144"/>
      <c r="Y80" s="144"/>
      <c r="Z80" s="206">
        <f t="shared" si="18"/>
        <v>0</v>
      </c>
      <c r="AA80" s="38"/>
      <c r="AB80" s="160"/>
      <c r="AC80" s="144"/>
      <c r="AD80" s="370">
        <f t="shared" si="19"/>
        <v>0</v>
      </c>
      <c r="AE80" s="197"/>
      <c r="AF80" s="168">
        <v>2.0400000000000001E-2</v>
      </c>
      <c r="AG80" s="38"/>
      <c r="AH80" s="168">
        <f t="shared" si="20"/>
        <v>2.0400000000000001E-2</v>
      </c>
      <c r="AI80" s="171">
        <f t="shared" si="21"/>
        <v>2.0400000000000001E-2</v>
      </c>
    </row>
    <row r="81" spans="1:35" x14ac:dyDescent="0.25">
      <c r="A81" s="60">
        <v>67</v>
      </c>
      <c r="B81" s="80" t="s">
        <v>67</v>
      </c>
      <c r="C81" s="81" t="s">
        <v>12</v>
      </c>
      <c r="D81" s="411"/>
      <c r="E81" s="144"/>
      <c r="F81" s="144"/>
      <c r="G81" s="144"/>
      <c r="H81" s="144"/>
      <c r="I81" s="144"/>
      <c r="J81" s="38">
        <f t="shared" si="12"/>
        <v>0</v>
      </c>
      <c r="K81" s="38">
        <f t="shared" si="13"/>
        <v>0</v>
      </c>
      <c r="L81" s="352">
        <f t="shared" si="14"/>
        <v>0</v>
      </c>
      <c r="M81" s="180"/>
      <c r="N81" s="144"/>
      <c r="O81" s="144"/>
      <c r="P81" s="144"/>
      <c r="Q81" s="144"/>
      <c r="R81" s="144"/>
      <c r="S81" s="144"/>
      <c r="T81" s="38">
        <f t="shared" si="15"/>
        <v>0</v>
      </c>
      <c r="U81" s="38">
        <f t="shared" si="16"/>
        <v>0</v>
      </c>
      <c r="V81" s="38"/>
      <c r="W81" s="166">
        <f t="shared" si="17"/>
        <v>0</v>
      </c>
      <c r="X81" s="144"/>
      <c r="Y81" s="144"/>
      <c r="Z81" s="206">
        <f t="shared" si="18"/>
        <v>0</v>
      </c>
      <c r="AA81" s="38"/>
      <c r="AB81" s="160"/>
      <c r="AC81" s="144"/>
      <c r="AD81" s="370">
        <f t="shared" si="19"/>
        <v>0</v>
      </c>
      <c r="AE81" s="197"/>
      <c r="AF81" s="38"/>
      <c r="AG81" s="38"/>
      <c r="AH81" s="168">
        <f t="shared" si="20"/>
        <v>0</v>
      </c>
      <c r="AI81" s="171">
        <f t="shared" si="21"/>
        <v>0</v>
      </c>
    </row>
    <row r="82" spans="1:35" x14ac:dyDescent="0.25">
      <c r="A82" s="60">
        <v>68</v>
      </c>
      <c r="B82" s="80" t="s">
        <v>68</v>
      </c>
      <c r="C82" s="81" t="s">
        <v>12</v>
      </c>
      <c r="D82" s="411"/>
      <c r="E82" s="144"/>
      <c r="F82" s="144"/>
      <c r="G82" s="144"/>
      <c r="H82" s="144"/>
      <c r="I82" s="144"/>
      <c r="J82" s="38">
        <f t="shared" si="12"/>
        <v>0</v>
      </c>
      <c r="K82" s="38">
        <f t="shared" si="13"/>
        <v>0</v>
      </c>
      <c r="L82" s="352">
        <f t="shared" si="14"/>
        <v>0</v>
      </c>
      <c r="M82" s="180"/>
      <c r="N82" s="144"/>
      <c r="O82" s="144"/>
      <c r="P82" s="144"/>
      <c r="Q82" s="144"/>
      <c r="R82" s="144"/>
      <c r="S82" s="144"/>
      <c r="T82" s="38">
        <f t="shared" si="15"/>
        <v>0</v>
      </c>
      <c r="U82" s="38">
        <f t="shared" si="16"/>
        <v>0</v>
      </c>
      <c r="V82" s="38"/>
      <c r="W82" s="166">
        <f t="shared" si="17"/>
        <v>0</v>
      </c>
      <c r="X82" s="144"/>
      <c r="Y82" s="144"/>
      <c r="Z82" s="206">
        <f t="shared" si="18"/>
        <v>0</v>
      </c>
      <c r="AA82" s="38"/>
      <c r="AB82" s="160"/>
      <c r="AC82" s="144"/>
      <c r="AD82" s="370">
        <f t="shared" si="19"/>
        <v>0</v>
      </c>
      <c r="AE82" s="197"/>
      <c r="AF82" s="38"/>
      <c r="AG82" s="38"/>
      <c r="AH82" s="168">
        <f t="shared" si="20"/>
        <v>0</v>
      </c>
      <c r="AI82" s="171">
        <f t="shared" si="21"/>
        <v>0</v>
      </c>
    </row>
    <row r="83" spans="1:35" x14ac:dyDescent="0.25">
      <c r="A83" s="60">
        <v>69</v>
      </c>
      <c r="B83" s="78" t="s">
        <v>69</v>
      </c>
      <c r="C83" s="79" t="s">
        <v>12</v>
      </c>
      <c r="D83" s="411"/>
      <c r="E83" s="144"/>
      <c r="F83" s="144"/>
      <c r="G83" s="144"/>
      <c r="H83" s="144"/>
      <c r="I83" s="144"/>
      <c r="J83" s="38">
        <f t="shared" si="12"/>
        <v>0</v>
      </c>
      <c r="K83" s="38">
        <f t="shared" si="13"/>
        <v>0</v>
      </c>
      <c r="L83" s="352">
        <f t="shared" si="14"/>
        <v>0</v>
      </c>
      <c r="M83" s="180"/>
      <c r="N83" s="144"/>
      <c r="O83" s="144"/>
      <c r="P83" s="144"/>
      <c r="Q83" s="144"/>
      <c r="R83" s="144"/>
      <c r="S83" s="144"/>
      <c r="T83" s="38">
        <f t="shared" si="15"/>
        <v>0</v>
      </c>
      <c r="U83" s="38">
        <f t="shared" si="16"/>
        <v>0</v>
      </c>
      <c r="V83" s="38"/>
      <c r="W83" s="166">
        <f t="shared" si="17"/>
        <v>0</v>
      </c>
      <c r="X83" s="144"/>
      <c r="Y83" s="144"/>
      <c r="Z83" s="206">
        <f t="shared" si="18"/>
        <v>0</v>
      </c>
      <c r="AA83" s="38"/>
      <c r="AB83" s="160"/>
      <c r="AC83" s="144"/>
      <c r="AD83" s="370">
        <f t="shared" si="19"/>
        <v>0</v>
      </c>
      <c r="AE83" s="197"/>
      <c r="AF83" s="38"/>
      <c r="AG83" s="38"/>
      <c r="AH83" s="168">
        <f t="shared" si="20"/>
        <v>0</v>
      </c>
      <c r="AI83" s="171">
        <f t="shared" si="21"/>
        <v>0</v>
      </c>
    </row>
    <row r="84" spans="1:35" x14ac:dyDescent="0.25">
      <c r="A84" s="60">
        <v>70</v>
      </c>
      <c r="B84" s="78" t="s">
        <v>70</v>
      </c>
      <c r="C84" s="79" t="s">
        <v>12</v>
      </c>
      <c r="D84" s="411"/>
      <c r="E84" s="144"/>
      <c r="F84" s="144"/>
      <c r="G84" s="144"/>
      <c r="H84" s="144">
        <v>5.0000000000000001E-3</v>
      </c>
      <c r="I84" s="144"/>
      <c r="J84" s="38">
        <f t="shared" si="12"/>
        <v>0</v>
      </c>
      <c r="K84" s="38">
        <f t="shared" si="13"/>
        <v>5.0000000000000001E-3</v>
      </c>
      <c r="L84" s="352">
        <f t="shared" si="14"/>
        <v>5.0000000000000001E-3</v>
      </c>
      <c r="M84" s="180"/>
      <c r="N84" s="144"/>
      <c r="O84" s="144"/>
      <c r="P84" s="144"/>
      <c r="Q84" s="144">
        <v>5.0000000000000001E-3</v>
      </c>
      <c r="R84" s="144"/>
      <c r="S84" s="144"/>
      <c r="T84" s="38">
        <f t="shared" si="15"/>
        <v>0</v>
      </c>
      <c r="U84" s="38">
        <f t="shared" si="16"/>
        <v>5.0000000000000001E-3</v>
      </c>
      <c r="V84" s="38"/>
      <c r="W84" s="166">
        <f t="shared" si="17"/>
        <v>5.0000000000000001E-3</v>
      </c>
      <c r="X84" s="144"/>
      <c r="Y84" s="144"/>
      <c r="Z84" s="206">
        <f t="shared" si="18"/>
        <v>0</v>
      </c>
      <c r="AA84" s="38"/>
      <c r="AB84" s="160"/>
      <c r="AC84" s="144"/>
      <c r="AD84" s="370">
        <f t="shared" si="19"/>
        <v>0</v>
      </c>
      <c r="AE84" s="197"/>
      <c r="AF84" s="38"/>
      <c r="AG84" s="38"/>
      <c r="AH84" s="168">
        <f t="shared" si="20"/>
        <v>0</v>
      </c>
      <c r="AI84" s="171">
        <f t="shared" si="21"/>
        <v>0.01</v>
      </c>
    </row>
    <row r="85" spans="1:35" x14ac:dyDescent="0.25">
      <c r="A85" s="60">
        <v>71</v>
      </c>
      <c r="B85" s="85" t="s">
        <v>103</v>
      </c>
      <c r="C85" s="79" t="s">
        <v>12</v>
      </c>
      <c r="D85" s="411"/>
      <c r="E85" s="144"/>
      <c r="F85" s="144"/>
      <c r="G85" s="144"/>
      <c r="H85" s="144"/>
      <c r="I85" s="144"/>
      <c r="J85" s="38">
        <f t="shared" si="12"/>
        <v>0</v>
      </c>
      <c r="K85" s="38">
        <f t="shared" si="13"/>
        <v>0</v>
      </c>
      <c r="L85" s="352">
        <f t="shared" si="14"/>
        <v>0</v>
      </c>
      <c r="M85" s="180"/>
      <c r="N85" s="144"/>
      <c r="O85" s="144"/>
      <c r="P85" s="144"/>
      <c r="Q85" s="144"/>
      <c r="R85" s="144"/>
      <c r="S85" s="144"/>
      <c r="T85" s="38">
        <f t="shared" si="15"/>
        <v>0</v>
      </c>
      <c r="U85" s="38">
        <f t="shared" si="16"/>
        <v>0</v>
      </c>
      <c r="V85" s="38"/>
      <c r="W85" s="166">
        <f t="shared" si="17"/>
        <v>0</v>
      </c>
      <c r="X85" s="144"/>
      <c r="Y85" s="144"/>
      <c r="Z85" s="206">
        <f t="shared" si="18"/>
        <v>0</v>
      </c>
      <c r="AA85" s="38"/>
      <c r="AB85" s="160"/>
      <c r="AC85" s="144"/>
      <c r="AD85" s="370">
        <f t="shared" si="19"/>
        <v>0</v>
      </c>
      <c r="AE85" s="197"/>
      <c r="AF85" s="38"/>
      <c r="AG85" s="38"/>
      <c r="AH85" s="168">
        <f t="shared" si="20"/>
        <v>0</v>
      </c>
      <c r="AI85" s="171">
        <f t="shared" si="21"/>
        <v>0</v>
      </c>
    </row>
    <row r="86" spans="1:35" x14ac:dyDescent="0.25">
      <c r="A86" s="60">
        <v>72</v>
      </c>
      <c r="B86" s="85" t="s">
        <v>111</v>
      </c>
      <c r="C86" s="79" t="s">
        <v>12</v>
      </c>
      <c r="D86" s="411"/>
      <c r="E86" s="144"/>
      <c r="F86" s="144"/>
      <c r="G86" s="144"/>
      <c r="H86" s="144"/>
      <c r="I86" s="144"/>
      <c r="J86" s="38">
        <f t="shared" si="12"/>
        <v>0</v>
      </c>
      <c r="K86" s="38">
        <f t="shared" si="13"/>
        <v>0</v>
      </c>
      <c r="L86" s="352">
        <f t="shared" si="14"/>
        <v>0</v>
      </c>
      <c r="M86" s="180"/>
      <c r="N86" s="144"/>
      <c r="O86" s="144"/>
      <c r="P86" s="144"/>
      <c r="Q86" s="144"/>
      <c r="R86" s="144"/>
      <c r="S86" s="144"/>
      <c r="T86" s="38">
        <f t="shared" si="15"/>
        <v>0</v>
      </c>
      <c r="U86" s="38">
        <f t="shared" si="16"/>
        <v>0</v>
      </c>
      <c r="V86" s="38"/>
      <c r="W86" s="166">
        <f t="shared" si="17"/>
        <v>0</v>
      </c>
      <c r="X86" s="144"/>
      <c r="Y86" s="144"/>
      <c r="Z86" s="206">
        <f t="shared" si="18"/>
        <v>0</v>
      </c>
      <c r="AA86" s="38"/>
      <c r="AB86" s="160"/>
      <c r="AC86" s="144"/>
      <c r="AD86" s="370">
        <f t="shared" si="19"/>
        <v>0</v>
      </c>
      <c r="AE86" s="197"/>
      <c r="AF86" s="38"/>
      <c r="AG86" s="38"/>
      <c r="AH86" s="168">
        <f t="shared" si="20"/>
        <v>0</v>
      </c>
      <c r="AI86" s="171">
        <f t="shared" si="21"/>
        <v>0</v>
      </c>
    </row>
    <row r="87" spans="1:35" x14ac:dyDescent="0.25">
      <c r="A87" s="60">
        <v>73</v>
      </c>
      <c r="B87" s="85" t="s">
        <v>112</v>
      </c>
      <c r="C87" s="79" t="s">
        <v>12</v>
      </c>
      <c r="D87" s="411"/>
      <c r="E87" s="144"/>
      <c r="F87" s="144"/>
      <c r="G87" s="144"/>
      <c r="H87" s="144"/>
      <c r="I87" s="144"/>
      <c r="J87" s="38">
        <f t="shared" si="12"/>
        <v>0</v>
      </c>
      <c r="K87" s="38">
        <f t="shared" si="13"/>
        <v>0</v>
      </c>
      <c r="L87" s="352">
        <f t="shared" si="14"/>
        <v>0</v>
      </c>
      <c r="M87" s="180"/>
      <c r="N87" s="144"/>
      <c r="O87" s="144"/>
      <c r="P87" s="144"/>
      <c r="Q87" s="144"/>
      <c r="R87" s="144"/>
      <c r="S87" s="144"/>
      <c r="T87" s="38">
        <f t="shared" si="15"/>
        <v>0</v>
      </c>
      <c r="U87" s="38">
        <f t="shared" si="16"/>
        <v>0</v>
      </c>
      <c r="V87" s="38"/>
      <c r="W87" s="166">
        <f t="shared" si="17"/>
        <v>0</v>
      </c>
      <c r="X87" s="144"/>
      <c r="Y87" s="144"/>
      <c r="Z87" s="206">
        <f t="shared" si="18"/>
        <v>0</v>
      </c>
      <c r="AA87" s="38"/>
      <c r="AB87" s="160"/>
      <c r="AC87" s="144"/>
      <c r="AD87" s="370">
        <f t="shared" si="19"/>
        <v>0</v>
      </c>
      <c r="AE87" s="197"/>
      <c r="AF87" s="38"/>
      <c r="AG87" s="38"/>
      <c r="AH87" s="168">
        <f t="shared" si="20"/>
        <v>0</v>
      </c>
      <c r="AI87" s="171">
        <f t="shared" si="21"/>
        <v>0</v>
      </c>
    </row>
    <row r="88" spans="1:35" x14ac:dyDescent="0.25">
      <c r="A88" s="60">
        <v>74</v>
      </c>
      <c r="B88" s="85" t="s">
        <v>199</v>
      </c>
      <c r="C88" s="61" t="s">
        <v>12</v>
      </c>
      <c r="D88" s="412"/>
      <c r="E88" s="144"/>
      <c r="F88" s="144"/>
      <c r="G88" s="144"/>
      <c r="H88" s="144"/>
      <c r="I88" s="144"/>
      <c r="J88" s="38">
        <f t="shared" si="12"/>
        <v>0</v>
      </c>
      <c r="K88" s="38">
        <f t="shared" si="13"/>
        <v>0</v>
      </c>
      <c r="L88" s="352">
        <f t="shared" si="14"/>
        <v>0</v>
      </c>
      <c r="M88" s="183"/>
      <c r="N88" s="144"/>
      <c r="O88" s="144"/>
      <c r="P88" s="144"/>
      <c r="Q88" s="144"/>
      <c r="R88" s="144"/>
      <c r="S88" s="144"/>
      <c r="T88" s="38">
        <f t="shared" si="15"/>
        <v>0</v>
      </c>
      <c r="U88" s="38">
        <f t="shared" si="16"/>
        <v>0</v>
      </c>
      <c r="V88" s="38"/>
      <c r="W88" s="166">
        <f t="shared" si="17"/>
        <v>0</v>
      </c>
      <c r="X88" s="144"/>
      <c r="Y88" s="144"/>
      <c r="Z88" s="206">
        <f t="shared" si="18"/>
        <v>0</v>
      </c>
      <c r="AA88" s="38"/>
      <c r="AB88" s="160"/>
      <c r="AC88" s="144"/>
      <c r="AD88" s="370">
        <f t="shared" si="19"/>
        <v>0</v>
      </c>
      <c r="AE88" s="197"/>
      <c r="AF88" s="38"/>
      <c r="AG88" s="38"/>
      <c r="AH88" s="168">
        <f t="shared" si="20"/>
        <v>0</v>
      </c>
      <c r="AI88" s="171">
        <f t="shared" si="21"/>
        <v>0</v>
      </c>
    </row>
    <row r="89" spans="1:35" x14ac:dyDescent="0.25">
      <c r="A89" s="60">
        <v>75</v>
      </c>
      <c r="B89" s="85" t="s">
        <v>200</v>
      </c>
      <c r="C89" s="61" t="s">
        <v>12</v>
      </c>
      <c r="D89" s="412"/>
      <c r="E89" s="144"/>
      <c r="F89" s="144"/>
      <c r="G89" s="144"/>
      <c r="H89" s="144"/>
      <c r="I89" s="144"/>
      <c r="J89" s="38">
        <f t="shared" si="12"/>
        <v>0</v>
      </c>
      <c r="K89" s="38">
        <f t="shared" si="13"/>
        <v>0</v>
      </c>
      <c r="L89" s="352">
        <f t="shared" si="14"/>
        <v>0</v>
      </c>
      <c r="M89" s="183"/>
      <c r="N89" s="144"/>
      <c r="O89" s="144"/>
      <c r="P89" s="144"/>
      <c r="Q89" s="144"/>
      <c r="R89" s="144"/>
      <c r="S89" s="144"/>
      <c r="T89" s="38">
        <f t="shared" si="15"/>
        <v>0</v>
      </c>
      <c r="U89" s="38">
        <f t="shared" si="16"/>
        <v>0</v>
      </c>
      <c r="V89" s="38"/>
      <c r="W89" s="166">
        <f t="shared" si="17"/>
        <v>0</v>
      </c>
      <c r="X89" s="144"/>
      <c r="Y89" s="144"/>
      <c r="Z89" s="206">
        <f t="shared" si="18"/>
        <v>0</v>
      </c>
      <c r="AA89" s="38"/>
      <c r="AB89" s="160"/>
      <c r="AC89" s="144"/>
      <c r="AD89" s="370">
        <f t="shared" si="19"/>
        <v>0</v>
      </c>
      <c r="AE89" s="197"/>
      <c r="AF89" s="38"/>
      <c r="AG89" s="38"/>
      <c r="AH89" s="168">
        <f t="shared" si="20"/>
        <v>0</v>
      </c>
      <c r="AI89" s="171">
        <f t="shared" si="21"/>
        <v>0</v>
      </c>
    </row>
    <row r="90" spans="1:35" x14ac:dyDescent="0.25">
      <c r="A90" s="60"/>
      <c r="B90" s="277" t="s">
        <v>206</v>
      </c>
      <c r="C90" s="81"/>
      <c r="D90" s="290"/>
      <c r="E90" s="18"/>
      <c r="F90" s="18"/>
      <c r="G90" s="18"/>
      <c r="H90" s="18"/>
      <c r="I90" s="18"/>
      <c r="J90" s="38">
        <f t="shared" si="12"/>
        <v>0</v>
      </c>
      <c r="K90" s="38">
        <f t="shared" si="13"/>
        <v>0</v>
      </c>
      <c r="L90" s="352">
        <f t="shared" si="14"/>
        <v>0</v>
      </c>
      <c r="M90" s="81"/>
      <c r="N90" s="18"/>
      <c r="O90" s="18"/>
      <c r="P90" s="18"/>
      <c r="Q90" s="18"/>
      <c r="R90" s="18"/>
      <c r="S90" s="18"/>
      <c r="T90" s="38">
        <f t="shared" si="15"/>
        <v>0</v>
      </c>
      <c r="U90" s="38">
        <f t="shared" si="16"/>
        <v>0</v>
      </c>
      <c r="V90" s="38"/>
      <c r="W90" s="166">
        <f t="shared" si="17"/>
        <v>0</v>
      </c>
      <c r="X90" s="144"/>
      <c r="Y90" s="18"/>
      <c r="Z90" s="206">
        <f t="shared" si="18"/>
        <v>0</v>
      </c>
      <c r="AA90" s="38"/>
      <c r="AB90" s="160"/>
      <c r="AC90" s="144"/>
      <c r="AD90" s="370">
        <f t="shared" si="19"/>
        <v>0</v>
      </c>
      <c r="AE90" s="197"/>
      <c r="AF90" s="38"/>
      <c r="AG90" s="35"/>
      <c r="AH90" s="168">
        <f t="shared" si="20"/>
        <v>0</v>
      </c>
      <c r="AI90" s="171">
        <f t="shared" si="21"/>
        <v>0</v>
      </c>
    </row>
    <row r="91" spans="1:35" x14ac:dyDescent="0.25">
      <c r="A91" s="60">
        <v>76</v>
      </c>
      <c r="B91" s="94" t="s">
        <v>208</v>
      </c>
      <c r="C91" s="81" t="s">
        <v>45</v>
      </c>
      <c r="D91" s="290"/>
      <c r="E91" s="18"/>
      <c r="F91" s="18"/>
      <c r="G91" s="18"/>
      <c r="H91" s="18"/>
      <c r="I91" s="18"/>
      <c r="J91" s="38">
        <f t="shared" si="12"/>
        <v>0</v>
      </c>
      <c r="K91" s="38">
        <f t="shared" si="13"/>
        <v>0</v>
      </c>
      <c r="L91" s="352">
        <f t="shared" si="14"/>
        <v>0</v>
      </c>
      <c r="M91" s="81"/>
      <c r="N91" s="18"/>
      <c r="O91" s="18"/>
      <c r="P91" s="18"/>
      <c r="Q91" s="18"/>
      <c r="R91" s="18"/>
      <c r="S91" s="18"/>
      <c r="T91" s="38">
        <f t="shared" si="15"/>
        <v>0</v>
      </c>
      <c r="U91" s="38">
        <f t="shared" si="16"/>
        <v>0</v>
      </c>
      <c r="V91" s="38"/>
      <c r="W91" s="166">
        <f t="shared" si="17"/>
        <v>0</v>
      </c>
      <c r="X91" s="144"/>
      <c r="Y91" s="18"/>
      <c r="Z91" s="206">
        <f t="shared" si="18"/>
        <v>0</v>
      </c>
      <c r="AA91" s="38"/>
      <c r="AB91" s="160"/>
      <c r="AC91" s="144"/>
      <c r="AD91" s="370">
        <f t="shared" si="19"/>
        <v>0</v>
      </c>
      <c r="AE91" s="197"/>
      <c r="AF91" s="38"/>
      <c r="AG91" s="35"/>
      <c r="AH91" s="168">
        <f t="shared" si="20"/>
        <v>0</v>
      </c>
      <c r="AI91" s="171">
        <f t="shared" si="21"/>
        <v>0</v>
      </c>
    </row>
    <row r="92" spans="1:35" x14ac:dyDescent="0.25">
      <c r="A92" s="60">
        <v>77</v>
      </c>
      <c r="B92" s="80" t="s">
        <v>2</v>
      </c>
      <c r="C92" s="81" t="s">
        <v>45</v>
      </c>
      <c r="D92" s="290"/>
      <c r="E92" s="18"/>
      <c r="F92" s="18"/>
      <c r="G92" s="18"/>
      <c r="H92" s="18"/>
      <c r="I92" s="18"/>
      <c r="J92" s="38">
        <f t="shared" si="12"/>
        <v>0</v>
      </c>
      <c r="K92" s="38">
        <f t="shared" si="13"/>
        <v>0</v>
      </c>
      <c r="L92" s="352">
        <f t="shared" si="14"/>
        <v>0</v>
      </c>
      <c r="M92" s="81"/>
      <c r="N92" s="18"/>
      <c r="O92" s="18"/>
      <c r="P92" s="18"/>
      <c r="Q92" s="18"/>
      <c r="R92" s="18"/>
      <c r="S92" s="18"/>
      <c r="T92" s="38">
        <f t="shared" si="15"/>
        <v>0</v>
      </c>
      <c r="U92" s="38">
        <f t="shared" si="16"/>
        <v>0</v>
      </c>
      <c r="V92" s="38"/>
      <c r="W92" s="166">
        <f t="shared" si="17"/>
        <v>0</v>
      </c>
      <c r="X92" s="144"/>
      <c r="Y92" s="18"/>
      <c r="Z92" s="206">
        <f t="shared" si="18"/>
        <v>0</v>
      </c>
      <c r="AA92" s="38"/>
      <c r="AB92" s="160"/>
      <c r="AC92" s="144"/>
      <c r="AD92" s="370">
        <f t="shared" si="19"/>
        <v>0</v>
      </c>
      <c r="AE92" s="197"/>
      <c r="AF92" s="38"/>
      <c r="AG92" s="35"/>
      <c r="AH92" s="168">
        <f t="shared" si="20"/>
        <v>0</v>
      </c>
      <c r="AI92" s="171">
        <f t="shared" si="21"/>
        <v>0</v>
      </c>
    </row>
    <row r="93" spans="1:35" x14ac:dyDescent="0.25">
      <c r="A93" s="60"/>
      <c r="B93" s="277" t="s">
        <v>201</v>
      </c>
      <c r="C93" s="79"/>
      <c r="D93" s="417"/>
      <c r="E93" s="18"/>
      <c r="F93" s="18"/>
      <c r="G93" s="18"/>
      <c r="H93" s="18"/>
      <c r="I93" s="18"/>
      <c r="J93" s="38">
        <f t="shared" si="12"/>
        <v>0</v>
      </c>
      <c r="K93" s="38">
        <f t="shared" si="13"/>
        <v>0</v>
      </c>
      <c r="L93" s="352">
        <f t="shared" si="14"/>
        <v>0</v>
      </c>
      <c r="M93" s="79"/>
      <c r="N93" s="18"/>
      <c r="O93" s="18"/>
      <c r="P93" s="18"/>
      <c r="Q93" s="18"/>
      <c r="R93" s="18"/>
      <c r="S93" s="18"/>
      <c r="T93" s="38">
        <f t="shared" si="15"/>
        <v>0</v>
      </c>
      <c r="U93" s="38">
        <f t="shared" si="16"/>
        <v>0</v>
      </c>
      <c r="V93" s="38"/>
      <c r="W93" s="166">
        <f t="shared" si="17"/>
        <v>0</v>
      </c>
      <c r="X93" s="144"/>
      <c r="Y93" s="18"/>
      <c r="Z93" s="206">
        <f t="shared" si="18"/>
        <v>0</v>
      </c>
      <c r="AA93" s="38"/>
      <c r="AB93" s="160"/>
      <c r="AC93" s="144"/>
      <c r="AD93" s="370">
        <f t="shared" si="19"/>
        <v>0</v>
      </c>
      <c r="AE93" s="197"/>
      <c r="AF93" s="38"/>
      <c r="AG93" s="38"/>
      <c r="AH93" s="168">
        <f t="shared" si="20"/>
        <v>0</v>
      </c>
      <c r="AI93" s="171">
        <f t="shared" si="21"/>
        <v>0</v>
      </c>
    </row>
    <row r="94" spans="1:35" x14ac:dyDescent="0.25">
      <c r="A94" s="60">
        <v>78</v>
      </c>
      <c r="B94" s="80" t="s">
        <v>0</v>
      </c>
      <c r="C94" s="79" t="s">
        <v>82</v>
      </c>
      <c r="D94" s="417"/>
      <c r="E94" s="18"/>
      <c r="F94" s="18"/>
      <c r="G94" s="18"/>
      <c r="H94" s="18"/>
      <c r="I94" s="18"/>
      <c r="J94" s="38">
        <f t="shared" si="12"/>
        <v>0</v>
      </c>
      <c r="K94" s="38">
        <f t="shared" si="13"/>
        <v>0</v>
      </c>
      <c r="L94" s="352">
        <f t="shared" si="14"/>
        <v>0</v>
      </c>
      <c r="M94" s="79"/>
      <c r="N94" s="18"/>
      <c r="O94" s="18"/>
      <c r="P94" s="18"/>
      <c r="Q94" s="18"/>
      <c r="R94" s="18"/>
      <c r="S94" s="18"/>
      <c r="T94" s="38">
        <f t="shared" si="15"/>
        <v>0</v>
      </c>
      <c r="U94" s="38">
        <f t="shared" si="16"/>
        <v>0</v>
      </c>
      <c r="V94" s="38"/>
      <c r="W94" s="166">
        <f t="shared" si="17"/>
        <v>0</v>
      </c>
      <c r="X94" s="144"/>
      <c r="Y94" s="18"/>
      <c r="Z94" s="206">
        <f t="shared" si="18"/>
        <v>0</v>
      </c>
      <c r="AA94" s="38"/>
      <c r="AB94" s="160"/>
      <c r="AC94" s="144"/>
      <c r="AD94" s="370">
        <f t="shared" si="19"/>
        <v>0</v>
      </c>
      <c r="AE94" s="197"/>
      <c r="AF94" s="38"/>
      <c r="AG94" s="38"/>
      <c r="AH94" s="168">
        <f t="shared" si="20"/>
        <v>0</v>
      </c>
      <c r="AI94" s="171">
        <f t="shared" si="21"/>
        <v>0</v>
      </c>
    </row>
    <row r="95" spans="1:35" x14ac:dyDescent="0.25">
      <c r="A95" s="60">
        <v>79</v>
      </c>
      <c r="B95" s="80" t="s">
        <v>171</v>
      </c>
      <c r="C95" s="79" t="s">
        <v>12</v>
      </c>
      <c r="D95" s="417"/>
      <c r="E95" s="18"/>
      <c r="F95" s="18"/>
      <c r="G95" s="18"/>
      <c r="H95" s="18"/>
      <c r="I95" s="18"/>
      <c r="J95" s="38">
        <f t="shared" si="12"/>
        <v>0</v>
      </c>
      <c r="K95" s="38">
        <f t="shared" si="13"/>
        <v>0</v>
      </c>
      <c r="L95" s="352">
        <f t="shared" si="14"/>
        <v>0</v>
      </c>
      <c r="M95" s="79"/>
      <c r="N95" s="18"/>
      <c r="O95" s="18"/>
      <c r="P95" s="18"/>
      <c r="Q95" s="18"/>
      <c r="R95" s="18"/>
      <c r="S95" s="18"/>
      <c r="T95" s="38">
        <f t="shared" si="15"/>
        <v>0</v>
      </c>
      <c r="U95" s="38">
        <f t="shared" si="16"/>
        <v>0</v>
      </c>
      <c r="V95" s="38"/>
      <c r="W95" s="166">
        <f t="shared" si="17"/>
        <v>0</v>
      </c>
      <c r="X95" s="144"/>
      <c r="Y95" s="18"/>
      <c r="Z95" s="206">
        <f t="shared" si="18"/>
        <v>0</v>
      </c>
      <c r="AA95" s="38"/>
      <c r="AB95" s="160"/>
      <c r="AC95" s="144"/>
      <c r="AD95" s="370">
        <f t="shared" si="19"/>
        <v>0</v>
      </c>
      <c r="AE95" s="197"/>
      <c r="AF95" s="38"/>
      <c r="AG95" s="35"/>
      <c r="AH95" s="168">
        <f t="shared" si="20"/>
        <v>0</v>
      </c>
      <c r="AI95" s="171">
        <f t="shared" si="21"/>
        <v>0</v>
      </c>
    </row>
    <row r="96" spans="1:35" x14ac:dyDescent="0.25">
      <c r="A96" s="60">
        <v>80</v>
      </c>
      <c r="B96" s="78" t="s">
        <v>81</v>
      </c>
      <c r="C96" s="79" t="s">
        <v>12</v>
      </c>
      <c r="D96" s="417"/>
      <c r="E96" s="18"/>
      <c r="F96" s="18"/>
      <c r="G96" s="18"/>
      <c r="H96" s="18"/>
      <c r="I96" s="18"/>
      <c r="J96" s="38">
        <f t="shared" si="12"/>
        <v>0</v>
      </c>
      <c r="K96" s="38">
        <f t="shared" si="13"/>
        <v>0</v>
      </c>
      <c r="L96" s="352">
        <f t="shared" si="14"/>
        <v>0</v>
      </c>
      <c r="M96" s="79"/>
      <c r="N96" s="18"/>
      <c r="O96" s="18"/>
      <c r="P96" s="18"/>
      <c r="Q96" s="18"/>
      <c r="R96" s="18"/>
      <c r="S96" s="18"/>
      <c r="T96" s="38">
        <f t="shared" si="15"/>
        <v>0</v>
      </c>
      <c r="U96" s="38">
        <f t="shared" si="16"/>
        <v>0</v>
      </c>
      <c r="V96" s="38"/>
      <c r="W96" s="166">
        <f t="shared" si="17"/>
        <v>0</v>
      </c>
      <c r="X96" s="144"/>
      <c r="Y96" s="18"/>
      <c r="Z96" s="206">
        <f t="shared" si="18"/>
        <v>0</v>
      </c>
      <c r="AA96" s="38"/>
      <c r="AB96" s="160"/>
      <c r="AC96" s="144"/>
      <c r="AD96" s="370">
        <f t="shared" si="19"/>
        <v>0</v>
      </c>
      <c r="AE96" s="197"/>
      <c r="AF96" s="38"/>
      <c r="AG96" s="35"/>
      <c r="AH96" s="168">
        <f t="shared" si="20"/>
        <v>0</v>
      </c>
      <c r="AI96" s="171">
        <f t="shared" si="21"/>
        <v>0</v>
      </c>
    </row>
    <row r="97" spans="1:35" x14ac:dyDescent="0.25">
      <c r="A97" s="60">
        <v>81</v>
      </c>
      <c r="B97" s="92" t="s">
        <v>3</v>
      </c>
      <c r="C97" s="93" t="s">
        <v>12</v>
      </c>
      <c r="D97" s="417"/>
      <c r="E97" s="18"/>
      <c r="F97" s="18"/>
      <c r="G97" s="18"/>
      <c r="H97" s="18"/>
      <c r="I97" s="18"/>
      <c r="J97" s="38">
        <f t="shared" si="12"/>
        <v>0</v>
      </c>
      <c r="K97" s="38">
        <f t="shared" si="13"/>
        <v>0</v>
      </c>
      <c r="L97" s="352">
        <f t="shared" si="14"/>
        <v>0</v>
      </c>
      <c r="M97" s="79"/>
      <c r="N97" s="18"/>
      <c r="O97" s="18"/>
      <c r="P97" s="18"/>
      <c r="Q97" s="18"/>
      <c r="R97" s="18"/>
      <c r="S97" s="18"/>
      <c r="T97" s="38">
        <f t="shared" si="15"/>
        <v>0</v>
      </c>
      <c r="U97" s="38">
        <f t="shared" si="16"/>
        <v>0</v>
      </c>
      <c r="V97" s="38"/>
      <c r="W97" s="166">
        <f t="shared" si="17"/>
        <v>0</v>
      </c>
      <c r="X97" s="144"/>
      <c r="Y97" s="18"/>
      <c r="Z97" s="206">
        <f t="shared" si="18"/>
        <v>0</v>
      </c>
      <c r="AA97" s="38"/>
      <c r="AB97" s="160"/>
      <c r="AC97" s="144"/>
      <c r="AD97" s="370">
        <f t="shared" si="19"/>
        <v>0</v>
      </c>
      <c r="AE97" s="197"/>
      <c r="AF97" s="38"/>
      <c r="AG97" s="35"/>
      <c r="AH97" s="168">
        <f t="shared" si="20"/>
        <v>0</v>
      </c>
      <c r="AI97" s="171">
        <f t="shared" si="21"/>
        <v>0</v>
      </c>
    </row>
    <row r="98" spans="1:35" x14ac:dyDescent="0.25">
      <c r="A98" s="60">
        <v>82</v>
      </c>
      <c r="B98" s="92" t="s">
        <v>203</v>
      </c>
      <c r="C98" s="93" t="s">
        <v>12</v>
      </c>
      <c r="D98" s="417"/>
      <c r="E98" s="18"/>
      <c r="F98" s="18"/>
      <c r="G98" s="18"/>
      <c r="H98" s="18"/>
      <c r="I98" s="18"/>
      <c r="J98" s="38">
        <f t="shared" si="12"/>
        <v>0</v>
      </c>
      <c r="K98" s="38">
        <f t="shared" si="13"/>
        <v>0</v>
      </c>
      <c r="L98" s="352">
        <f t="shared" si="14"/>
        <v>0</v>
      </c>
      <c r="M98" s="79"/>
      <c r="N98" s="18"/>
      <c r="O98" s="18"/>
      <c r="P98" s="18"/>
      <c r="Q98" s="18"/>
      <c r="R98" s="18"/>
      <c r="S98" s="18"/>
      <c r="T98" s="38">
        <f t="shared" si="15"/>
        <v>0</v>
      </c>
      <c r="U98" s="38">
        <f t="shared" si="16"/>
        <v>0</v>
      </c>
      <c r="V98" s="38"/>
      <c r="W98" s="166">
        <f t="shared" si="17"/>
        <v>0</v>
      </c>
      <c r="X98" s="144"/>
      <c r="Y98" s="18"/>
      <c r="Z98" s="206">
        <f t="shared" si="18"/>
        <v>0</v>
      </c>
      <c r="AA98" s="38"/>
      <c r="AB98" s="160"/>
      <c r="AC98" s="144"/>
      <c r="AD98" s="370">
        <f t="shared" si="19"/>
        <v>0</v>
      </c>
      <c r="AE98" s="197"/>
      <c r="AF98" s="38"/>
      <c r="AG98" s="35"/>
      <c r="AH98" s="168">
        <f t="shared" si="20"/>
        <v>0</v>
      </c>
      <c r="AI98" s="171">
        <f t="shared" si="21"/>
        <v>0</v>
      </c>
    </row>
    <row r="99" spans="1:35" x14ac:dyDescent="0.25">
      <c r="A99" s="60">
        <v>83</v>
      </c>
      <c r="B99" s="92" t="s">
        <v>204</v>
      </c>
      <c r="C99" s="93" t="s">
        <v>12</v>
      </c>
      <c r="D99" s="417"/>
      <c r="E99" s="18"/>
      <c r="F99" s="18"/>
      <c r="G99" s="18"/>
      <c r="H99" s="18"/>
      <c r="I99" s="18"/>
      <c r="J99" s="38">
        <f t="shared" si="12"/>
        <v>0</v>
      </c>
      <c r="K99" s="38">
        <f t="shared" si="13"/>
        <v>0</v>
      </c>
      <c r="L99" s="352">
        <f t="shared" si="14"/>
        <v>0</v>
      </c>
      <c r="M99" s="79"/>
      <c r="N99" s="18"/>
      <c r="O99" s="18"/>
      <c r="P99" s="18"/>
      <c r="Q99" s="18"/>
      <c r="R99" s="18"/>
      <c r="S99" s="18"/>
      <c r="T99" s="38">
        <f t="shared" si="15"/>
        <v>0</v>
      </c>
      <c r="U99" s="38">
        <f t="shared" si="16"/>
        <v>0</v>
      </c>
      <c r="V99" s="38"/>
      <c r="W99" s="166">
        <f t="shared" si="17"/>
        <v>0</v>
      </c>
      <c r="X99" s="218">
        <v>0.03</v>
      </c>
      <c r="Y99" s="18"/>
      <c r="Z99" s="206">
        <f t="shared" si="18"/>
        <v>0.03</v>
      </c>
      <c r="AA99" s="38"/>
      <c r="AB99" s="160"/>
      <c r="AC99" s="144"/>
      <c r="AD99" s="370">
        <f t="shared" si="19"/>
        <v>0</v>
      </c>
      <c r="AE99" s="197"/>
      <c r="AF99" s="38"/>
      <c r="AG99" s="35"/>
      <c r="AH99" s="168">
        <f t="shared" si="20"/>
        <v>0</v>
      </c>
      <c r="AI99" s="171">
        <f t="shared" si="21"/>
        <v>0.03</v>
      </c>
    </row>
    <row r="100" spans="1:35" x14ac:dyDescent="0.25">
      <c r="A100" s="60">
        <v>84</v>
      </c>
      <c r="B100" s="92" t="s">
        <v>180</v>
      </c>
      <c r="C100" s="93" t="s">
        <v>12</v>
      </c>
      <c r="D100" s="417"/>
      <c r="E100" s="18"/>
      <c r="F100" s="18"/>
      <c r="G100" s="18"/>
      <c r="H100" s="18"/>
      <c r="I100" s="18"/>
      <c r="J100" s="38">
        <f t="shared" si="12"/>
        <v>0</v>
      </c>
      <c r="K100" s="38">
        <f t="shared" si="13"/>
        <v>0</v>
      </c>
      <c r="L100" s="352">
        <f t="shared" si="14"/>
        <v>0</v>
      </c>
      <c r="M100" s="79"/>
      <c r="N100" s="18"/>
      <c r="O100" s="18"/>
      <c r="P100" s="18"/>
      <c r="Q100" s="18"/>
      <c r="R100" s="18"/>
      <c r="S100" s="18"/>
      <c r="T100" s="38">
        <f t="shared" si="15"/>
        <v>0</v>
      </c>
      <c r="U100" s="38">
        <f t="shared" si="16"/>
        <v>0</v>
      </c>
      <c r="V100" s="38"/>
      <c r="W100" s="166">
        <f t="shared" si="17"/>
        <v>0</v>
      </c>
      <c r="X100" s="144"/>
      <c r="Y100" s="18"/>
      <c r="Z100" s="206">
        <f t="shared" si="18"/>
        <v>0</v>
      </c>
      <c r="AA100" s="38"/>
      <c r="AB100" s="160"/>
      <c r="AC100" s="144"/>
      <c r="AD100" s="370">
        <f t="shared" si="19"/>
        <v>0</v>
      </c>
      <c r="AE100" s="197"/>
      <c r="AF100" s="38"/>
      <c r="AG100" s="35"/>
      <c r="AH100" s="168">
        <f t="shared" si="20"/>
        <v>0</v>
      </c>
      <c r="AI100" s="171">
        <f t="shared" si="21"/>
        <v>0</v>
      </c>
    </row>
    <row r="101" spans="1:35" x14ac:dyDescent="0.25">
      <c r="A101" s="60">
        <v>85</v>
      </c>
      <c r="B101" s="92" t="s">
        <v>202</v>
      </c>
      <c r="C101" s="93" t="s">
        <v>12</v>
      </c>
      <c r="D101" s="417"/>
      <c r="E101" s="18"/>
      <c r="F101" s="18"/>
      <c r="G101" s="18"/>
      <c r="H101" s="18"/>
      <c r="I101" s="18"/>
      <c r="J101" s="38">
        <f t="shared" si="12"/>
        <v>0</v>
      </c>
      <c r="K101" s="38">
        <f t="shared" si="13"/>
        <v>0</v>
      </c>
      <c r="L101" s="352">
        <f t="shared" si="14"/>
        <v>0</v>
      </c>
      <c r="M101" s="79"/>
      <c r="N101" s="18"/>
      <c r="O101" s="18"/>
      <c r="P101" s="18"/>
      <c r="Q101" s="18"/>
      <c r="R101" s="18"/>
      <c r="S101" s="18"/>
      <c r="T101" s="38">
        <f t="shared" si="15"/>
        <v>0</v>
      </c>
      <c r="U101" s="38">
        <f t="shared" si="16"/>
        <v>0</v>
      </c>
      <c r="V101" s="38"/>
      <c r="W101" s="166">
        <f t="shared" si="17"/>
        <v>0</v>
      </c>
      <c r="X101" s="144"/>
      <c r="Y101" s="18"/>
      <c r="Z101" s="206">
        <f t="shared" si="18"/>
        <v>0</v>
      </c>
      <c r="AA101" s="38"/>
      <c r="AB101" s="160"/>
      <c r="AC101" s="144"/>
      <c r="AD101" s="370">
        <f t="shared" si="19"/>
        <v>0</v>
      </c>
      <c r="AE101" s="197"/>
      <c r="AF101" s="38"/>
      <c r="AG101" s="35"/>
      <c r="AH101" s="168">
        <f t="shared" si="20"/>
        <v>0</v>
      </c>
      <c r="AI101" s="171">
        <f t="shared" si="21"/>
        <v>0</v>
      </c>
    </row>
    <row r="102" spans="1:35" x14ac:dyDescent="0.25">
      <c r="A102" s="60">
        <v>86</v>
      </c>
      <c r="B102" s="80" t="s">
        <v>205</v>
      </c>
      <c r="C102" s="95" t="s">
        <v>82</v>
      </c>
      <c r="D102" s="418"/>
      <c r="E102" s="18"/>
      <c r="F102" s="18"/>
      <c r="G102" s="18"/>
      <c r="H102" s="18"/>
      <c r="I102" s="18"/>
      <c r="J102" s="38">
        <f t="shared" si="12"/>
        <v>0</v>
      </c>
      <c r="K102" s="38">
        <f t="shared" si="13"/>
        <v>0</v>
      </c>
      <c r="L102" s="352">
        <f t="shared" si="14"/>
        <v>0</v>
      </c>
      <c r="M102" s="95"/>
      <c r="N102" s="18"/>
      <c r="O102" s="18"/>
      <c r="P102" s="18"/>
      <c r="Q102" s="18"/>
      <c r="R102" s="18"/>
      <c r="S102" s="18"/>
      <c r="T102" s="38">
        <f t="shared" si="15"/>
        <v>0</v>
      </c>
      <c r="U102" s="38">
        <f t="shared" si="16"/>
        <v>0</v>
      </c>
      <c r="V102" s="38"/>
      <c r="W102" s="166">
        <f t="shared" si="17"/>
        <v>0</v>
      </c>
      <c r="X102" s="144"/>
      <c r="Y102" s="18"/>
      <c r="Z102" s="206">
        <f t="shared" si="18"/>
        <v>0</v>
      </c>
      <c r="AA102" s="38"/>
      <c r="AB102" s="160"/>
      <c r="AC102" s="144"/>
      <c r="AD102" s="370">
        <f t="shared" si="19"/>
        <v>0</v>
      </c>
      <c r="AE102" s="197"/>
      <c r="AF102" s="38"/>
      <c r="AG102" s="35"/>
      <c r="AH102" s="168">
        <f t="shared" si="20"/>
        <v>0</v>
      </c>
      <c r="AI102" s="171">
        <f t="shared" si="21"/>
        <v>0</v>
      </c>
    </row>
    <row r="103" spans="1:35" x14ac:dyDescent="0.25">
      <c r="A103" s="77"/>
      <c r="B103" s="278" t="s">
        <v>83</v>
      </c>
      <c r="C103" s="77"/>
      <c r="D103" s="84"/>
      <c r="E103" s="13"/>
      <c r="F103" s="13"/>
      <c r="G103" s="13"/>
      <c r="H103" s="14"/>
      <c r="I103" s="14"/>
      <c r="J103" s="38">
        <f t="shared" ref="J103:J134" si="22">(D103+E103+G103+H103+I103)*$J$5</f>
        <v>0</v>
      </c>
      <c r="K103" s="38">
        <f t="shared" ref="K103:K134" si="23">(D103+F103+G103+H103+I103)*$K$5</f>
        <v>0</v>
      </c>
      <c r="L103" s="352">
        <f t="shared" si="14"/>
        <v>0</v>
      </c>
      <c r="M103" s="77"/>
      <c r="N103" s="13"/>
      <c r="O103" s="13"/>
      <c r="P103" s="13"/>
      <c r="Q103" s="14"/>
      <c r="R103" s="14"/>
      <c r="S103" s="14"/>
      <c r="T103" s="38">
        <f t="shared" si="15"/>
        <v>0</v>
      </c>
      <c r="U103" s="38">
        <f t="shared" si="16"/>
        <v>0</v>
      </c>
      <c r="V103" s="38"/>
      <c r="W103" s="166">
        <f t="shared" si="17"/>
        <v>0</v>
      </c>
      <c r="X103" s="182"/>
      <c r="Y103" s="14"/>
      <c r="Z103" s="206">
        <f t="shared" si="18"/>
        <v>0</v>
      </c>
      <c r="AA103" s="147"/>
      <c r="AB103" s="190"/>
      <c r="AC103" s="182"/>
      <c r="AD103" s="370">
        <f t="shared" si="19"/>
        <v>0</v>
      </c>
      <c r="AE103" s="198"/>
      <c r="AF103" s="38"/>
      <c r="AG103" s="33"/>
      <c r="AH103" s="168">
        <f t="shared" si="20"/>
        <v>0</v>
      </c>
      <c r="AI103" s="171">
        <f t="shared" si="21"/>
        <v>0</v>
      </c>
    </row>
    <row r="104" spans="1:35" x14ac:dyDescent="0.25">
      <c r="A104" s="60">
        <v>87</v>
      </c>
      <c r="B104" s="96" t="s">
        <v>84</v>
      </c>
      <c r="C104" s="93" t="s">
        <v>12</v>
      </c>
      <c r="D104" s="419"/>
      <c r="E104" s="18"/>
      <c r="F104" s="18"/>
      <c r="G104" s="18"/>
      <c r="H104" s="18"/>
      <c r="I104" s="18"/>
      <c r="J104" s="38">
        <f t="shared" si="22"/>
        <v>0</v>
      </c>
      <c r="K104" s="38">
        <f t="shared" si="23"/>
        <v>0</v>
      </c>
      <c r="L104" s="352">
        <f t="shared" si="14"/>
        <v>0</v>
      </c>
      <c r="M104" s="93"/>
      <c r="N104" s="18"/>
      <c r="O104" s="18"/>
      <c r="P104" s="18"/>
      <c r="Q104" s="18"/>
      <c r="R104" s="18"/>
      <c r="S104" s="18"/>
      <c r="T104" s="38">
        <f t="shared" si="15"/>
        <v>0</v>
      </c>
      <c r="U104" s="38">
        <f t="shared" si="16"/>
        <v>0</v>
      </c>
      <c r="V104" s="38"/>
      <c r="W104" s="166">
        <f t="shared" si="17"/>
        <v>0</v>
      </c>
      <c r="X104" s="144"/>
      <c r="Y104" s="18"/>
      <c r="Z104" s="206">
        <f t="shared" si="18"/>
        <v>0</v>
      </c>
      <c r="AA104" s="38"/>
      <c r="AB104" s="160"/>
      <c r="AC104" s="144"/>
      <c r="AD104" s="370">
        <f t="shared" si="19"/>
        <v>0</v>
      </c>
      <c r="AE104" s="197"/>
      <c r="AF104" s="38"/>
      <c r="AG104" s="35"/>
      <c r="AH104" s="168">
        <f t="shared" si="20"/>
        <v>0</v>
      </c>
      <c r="AI104" s="171">
        <f t="shared" si="21"/>
        <v>0</v>
      </c>
    </row>
    <row r="105" spans="1:35" x14ac:dyDescent="0.25">
      <c r="A105" s="77"/>
      <c r="B105" s="332">
        <v>4.8000000000000001E-2</v>
      </c>
      <c r="C105" s="95" t="s">
        <v>82</v>
      </c>
      <c r="D105" s="418"/>
      <c r="E105" s="84"/>
      <c r="F105" s="84"/>
      <c r="G105" s="84"/>
      <c r="H105" s="84"/>
      <c r="I105" s="84"/>
      <c r="J105" s="38">
        <f t="shared" si="22"/>
        <v>0</v>
      </c>
      <c r="K105" s="38">
        <f t="shared" si="23"/>
        <v>0</v>
      </c>
      <c r="L105" s="352">
        <f t="shared" si="14"/>
        <v>0</v>
      </c>
      <c r="M105" s="95"/>
      <c r="N105" s="84"/>
      <c r="O105" s="84"/>
      <c r="P105" s="84"/>
      <c r="Q105" s="84"/>
      <c r="R105" s="84"/>
      <c r="S105" s="84"/>
      <c r="T105" s="38">
        <f t="shared" si="15"/>
        <v>0</v>
      </c>
      <c r="U105" s="38">
        <f t="shared" si="16"/>
        <v>0</v>
      </c>
      <c r="V105" s="38"/>
      <c r="W105" s="166">
        <f t="shared" si="17"/>
        <v>0</v>
      </c>
      <c r="X105" s="97"/>
      <c r="Y105" s="84"/>
      <c r="Z105" s="206">
        <f t="shared" si="18"/>
        <v>0</v>
      </c>
      <c r="AA105" s="150"/>
      <c r="AB105" s="191"/>
      <c r="AC105" s="97"/>
      <c r="AD105" s="370">
        <f t="shared" si="19"/>
        <v>0</v>
      </c>
      <c r="AE105" s="199"/>
      <c r="AF105" s="38"/>
      <c r="AG105" s="58"/>
      <c r="AH105" s="168">
        <f t="shared" si="20"/>
        <v>0</v>
      </c>
      <c r="AI105" s="171">
        <f t="shared" si="21"/>
        <v>0</v>
      </c>
    </row>
    <row r="106" spans="1:35" x14ac:dyDescent="0.25">
      <c r="A106" s="101"/>
      <c r="B106" s="279" t="s">
        <v>209</v>
      </c>
      <c r="C106" s="18"/>
      <c r="D106" s="18"/>
      <c r="E106" s="18"/>
      <c r="F106" s="18"/>
      <c r="G106" s="18"/>
      <c r="H106" s="18"/>
      <c r="I106" s="100"/>
      <c r="J106" s="38">
        <f t="shared" si="22"/>
        <v>0</v>
      </c>
      <c r="K106" s="38">
        <f t="shared" si="23"/>
        <v>0</v>
      </c>
      <c r="L106" s="352">
        <f t="shared" si="14"/>
        <v>0</v>
      </c>
      <c r="M106" s="18"/>
      <c r="N106" s="18"/>
      <c r="O106" s="18"/>
      <c r="P106" s="18"/>
      <c r="Q106" s="18"/>
      <c r="R106" s="100"/>
      <c r="S106" s="100"/>
      <c r="T106" s="38">
        <f t="shared" si="15"/>
        <v>0</v>
      </c>
      <c r="U106" s="38">
        <f t="shared" si="16"/>
        <v>0</v>
      </c>
      <c r="V106" s="38"/>
      <c r="W106" s="166">
        <f t="shared" si="17"/>
        <v>0</v>
      </c>
      <c r="X106" s="83"/>
      <c r="Y106" s="18"/>
      <c r="Z106" s="206">
        <f t="shared" si="18"/>
        <v>0</v>
      </c>
      <c r="AA106" s="148"/>
      <c r="AB106" s="160"/>
      <c r="AC106" s="83"/>
      <c r="AD106" s="370">
        <f t="shared" si="19"/>
        <v>0</v>
      </c>
      <c r="AE106" s="201"/>
      <c r="AF106" s="38"/>
      <c r="AG106" s="53"/>
      <c r="AH106" s="168">
        <f t="shared" si="20"/>
        <v>0</v>
      </c>
      <c r="AI106" s="171">
        <f t="shared" si="21"/>
        <v>0</v>
      </c>
    </row>
    <row r="107" spans="1:35" x14ac:dyDescent="0.25">
      <c r="A107" s="60">
        <v>88</v>
      </c>
      <c r="B107" s="80" t="s">
        <v>71</v>
      </c>
      <c r="C107" s="81" t="s">
        <v>12</v>
      </c>
      <c r="D107" s="290"/>
      <c r="E107" s="18"/>
      <c r="F107" s="18"/>
      <c r="G107" s="18"/>
      <c r="H107" s="18"/>
      <c r="I107" s="18"/>
      <c r="J107" s="38">
        <f t="shared" si="22"/>
        <v>0</v>
      </c>
      <c r="K107" s="38">
        <f t="shared" si="23"/>
        <v>0</v>
      </c>
      <c r="L107" s="352">
        <f t="shared" si="14"/>
        <v>0</v>
      </c>
      <c r="M107" s="81"/>
      <c r="N107" s="18"/>
      <c r="O107" s="18"/>
      <c r="P107" s="18"/>
      <c r="Q107" s="18"/>
      <c r="R107" s="18"/>
      <c r="S107" s="18"/>
      <c r="T107" s="38">
        <f t="shared" si="15"/>
        <v>0</v>
      </c>
      <c r="U107" s="38">
        <f t="shared" si="16"/>
        <v>0</v>
      </c>
      <c r="V107" s="38"/>
      <c r="W107" s="166">
        <f t="shared" si="17"/>
        <v>0</v>
      </c>
      <c r="X107" s="18"/>
      <c r="Y107" s="18"/>
      <c r="Z107" s="206">
        <f t="shared" si="18"/>
        <v>0</v>
      </c>
      <c r="AA107" s="38"/>
      <c r="AB107" s="160"/>
      <c r="AC107" s="18"/>
      <c r="AD107" s="370">
        <f t="shared" si="19"/>
        <v>0</v>
      </c>
      <c r="AE107" s="201"/>
      <c r="AF107" s="38"/>
      <c r="AG107" s="35"/>
      <c r="AH107" s="168">
        <f t="shared" si="20"/>
        <v>0</v>
      </c>
      <c r="AI107" s="171">
        <f t="shared" si="21"/>
        <v>0</v>
      </c>
    </row>
    <row r="108" spans="1:35" x14ac:dyDescent="0.25">
      <c r="A108" s="60">
        <v>89</v>
      </c>
      <c r="B108" s="91" t="s">
        <v>104</v>
      </c>
      <c r="C108" s="90" t="s">
        <v>12</v>
      </c>
      <c r="D108" s="420"/>
      <c r="E108" s="18"/>
      <c r="F108" s="18"/>
      <c r="G108" s="18"/>
      <c r="H108" s="18"/>
      <c r="I108" s="18"/>
      <c r="J108" s="38">
        <f t="shared" si="22"/>
        <v>0</v>
      </c>
      <c r="K108" s="38">
        <f t="shared" si="23"/>
        <v>0</v>
      </c>
      <c r="L108" s="352">
        <f t="shared" si="14"/>
        <v>0</v>
      </c>
      <c r="M108" s="90"/>
      <c r="N108" s="18"/>
      <c r="O108" s="18"/>
      <c r="P108" s="18"/>
      <c r="Q108" s="18"/>
      <c r="R108" s="18"/>
      <c r="S108" s="18"/>
      <c r="T108" s="38">
        <f t="shared" si="15"/>
        <v>0</v>
      </c>
      <c r="U108" s="38">
        <f t="shared" si="16"/>
        <v>0</v>
      </c>
      <c r="V108" s="38"/>
      <c r="W108" s="166">
        <f t="shared" si="17"/>
        <v>0</v>
      </c>
      <c r="X108" s="18"/>
      <c r="Y108" s="18"/>
      <c r="Z108" s="206">
        <f t="shared" si="18"/>
        <v>0</v>
      </c>
      <c r="AA108" s="38"/>
      <c r="AB108" s="160"/>
      <c r="AC108" s="18"/>
      <c r="AD108" s="370">
        <f t="shared" si="19"/>
        <v>0</v>
      </c>
      <c r="AE108" s="201"/>
      <c r="AF108" s="38"/>
      <c r="AG108" s="35"/>
      <c r="AH108" s="168">
        <f t="shared" si="20"/>
        <v>0</v>
      </c>
      <c r="AI108" s="171">
        <f t="shared" si="21"/>
        <v>0</v>
      </c>
    </row>
    <row r="109" spans="1:35" x14ac:dyDescent="0.25">
      <c r="A109" s="60">
        <v>90</v>
      </c>
      <c r="B109" s="91" t="s">
        <v>80</v>
      </c>
      <c r="C109" s="90" t="s">
        <v>12</v>
      </c>
      <c r="D109" s="420"/>
      <c r="E109" s="18"/>
      <c r="F109" s="18"/>
      <c r="G109" s="18"/>
      <c r="H109" s="18"/>
      <c r="I109" s="18"/>
      <c r="J109" s="38">
        <f t="shared" si="22"/>
        <v>0</v>
      </c>
      <c r="K109" s="38">
        <f t="shared" si="23"/>
        <v>0</v>
      </c>
      <c r="L109" s="352">
        <f t="shared" si="14"/>
        <v>0</v>
      </c>
      <c r="M109" s="90"/>
      <c r="N109" s="18"/>
      <c r="O109" s="18"/>
      <c r="P109" s="18"/>
      <c r="Q109" s="18"/>
      <c r="R109" s="18"/>
      <c r="S109" s="18"/>
      <c r="T109" s="38">
        <f t="shared" si="15"/>
        <v>0</v>
      </c>
      <c r="U109" s="38">
        <f t="shared" si="16"/>
        <v>0</v>
      </c>
      <c r="V109" s="38"/>
      <c r="W109" s="166">
        <f t="shared" si="17"/>
        <v>0</v>
      </c>
      <c r="X109" s="18"/>
      <c r="Y109" s="18"/>
      <c r="Z109" s="206">
        <f t="shared" si="18"/>
        <v>0</v>
      </c>
      <c r="AA109" s="38"/>
      <c r="AB109" s="160"/>
      <c r="AC109" s="18"/>
      <c r="AD109" s="370">
        <f t="shared" si="19"/>
        <v>0</v>
      </c>
      <c r="AE109" s="201"/>
      <c r="AF109" s="38"/>
      <c r="AG109" s="35"/>
      <c r="AH109" s="168">
        <f t="shared" si="20"/>
        <v>0</v>
      </c>
      <c r="AI109" s="171">
        <f t="shared" si="21"/>
        <v>0</v>
      </c>
    </row>
    <row r="110" spans="1:35" x14ac:dyDescent="0.25">
      <c r="A110" s="60">
        <v>91</v>
      </c>
      <c r="B110" s="78" t="s">
        <v>105</v>
      </c>
      <c r="C110" s="90" t="s">
        <v>12</v>
      </c>
      <c r="D110" s="420"/>
      <c r="E110" s="18"/>
      <c r="F110" s="18"/>
      <c r="G110" s="18"/>
      <c r="H110" s="18"/>
      <c r="I110" s="18"/>
      <c r="J110" s="38">
        <f t="shared" si="22"/>
        <v>0</v>
      </c>
      <c r="K110" s="38">
        <f t="shared" si="23"/>
        <v>0</v>
      </c>
      <c r="L110" s="352">
        <f t="shared" si="14"/>
        <v>0</v>
      </c>
      <c r="M110" s="90"/>
      <c r="N110" s="18"/>
      <c r="O110" s="18"/>
      <c r="P110" s="18"/>
      <c r="Q110" s="18"/>
      <c r="R110" s="18"/>
      <c r="S110" s="18"/>
      <c r="T110" s="38">
        <f t="shared" si="15"/>
        <v>0</v>
      </c>
      <c r="U110" s="38">
        <f t="shared" si="16"/>
        <v>0</v>
      </c>
      <c r="V110" s="38"/>
      <c r="W110" s="166">
        <f t="shared" si="17"/>
        <v>0</v>
      </c>
      <c r="X110" s="18"/>
      <c r="Y110" s="18"/>
      <c r="Z110" s="206">
        <f t="shared" si="18"/>
        <v>0</v>
      </c>
      <c r="AA110" s="38"/>
      <c r="AB110" s="160"/>
      <c r="AC110" s="18"/>
      <c r="AD110" s="370">
        <f t="shared" si="19"/>
        <v>0</v>
      </c>
      <c r="AE110" s="201"/>
      <c r="AF110" s="38"/>
      <c r="AG110" s="35"/>
      <c r="AH110" s="168">
        <f t="shared" si="20"/>
        <v>0</v>
      </c>
      <c r="AI110" s="171">
        <f t="shared" si="21"/>
        <v>0</v>
      </c>
    </row>
    <row r="111" spans="1:35" x14ac:dyDescent="0.25">
      <c r="A111" s="60">
        <v>92</v>
      </c>
      <c r="B111" s="78" t="s">
        <v>106</v>
      </c>
      <c r="C111" s="90" t="s">
        <v>12</v>
      </c>
      <c r="D111" s="420"/>
      <c r="E111" s="18"/>
      <c r="F111" s="18"/>
      <c r="G111" s="18"/>
      <c r="H111" s="18"/>
      <c r="I111" s="18"/>
      <c r="J111" s="38">
        <f t="shared" si="22"/>
        <v>0</v>
      </c>
      <c r="K111" s="38">
        <f t="shared" si="23"/>
        <v>0</v>
      </c>
      <c r="L111" s="352">
        <f t="shared" si="14"/>
        <v>0</v>
      </c>
      <c r="M111" s="90"/>
      <c r="N111" s="18"/>
      <c r="O111" s="18"/>
      <c r="P111" s="18"/>
      <c r="Q111" s="18"/>
      <c r="R111" s="18"/>
      <c r="S111" s="18"/>
      <c r="T111" s="38">
        <f t="shared" si="15"/>
        <v>0</v>
      </c>
      <c r="U111" s="38">
        <f t="shared" si="16"/>
        <v>0</v>
      </c>
      <c r="V111" s="38"/>
      <c r="W111" s="166">
        <f t="shared" si="17"/>
        <v>0</v>
      </c>
      <c r="X111" s="18"/>
      <c r="Y111" s="18"/>
      <c r="Z111" s="206">
        <f t="shared" si="18"/>
        <v>0</v>
      </c>
      <c r="AA111" s="38"/>
      <c r="AB111" s="160"/>
      <c r="AC111" s="18"/>
      <c r="AD111" s="370">
        <f t="shared" si="19"/>
        <v>0</v>
      </c>
      <c r="AE111" s="201"/>
      <c r="AF111" s="38"/>
      <c r="AG111" s="35"/>
      <c r="AH111" s="168">
        <f t="shared" si="20"/>
        <v>0</v>
      </c>
      <c r="AI111" s="171">
        <f t="shared" si="21"/>
        <v>0</v>
      </c>
    </row>
    <row r="112" spans="1:35" x14ac:dyDescent="0.25">
      <c r="A112" s="60">
        <v>93</v>
      </c>
      <c r="B112" s="91" t="s">
        <v>110</v>
      </c>
      <c r="C112" s="90" t="s">
        <v>12</v>
      </c>
      <c r="D112" s="420"/>
      <c r="E112" s="18"/>
      <c r="F112" s="18"/>
      <c r="G112" s="18"/>
      <c r="H112" s="18"/>
      <c r="I112" s="18"/>
      <c r="J112" s="38">
        <f t="shared" si="22"/>
        <v>0</v>
      </c>
      <c r="K112" s="38">
        <f t="shared" si="23"/>
        <v>0</v>
      </c>
      <c r="L112" s="352">
        <f t="shared" si="14"/>
        <v>0</v>
      </c>
      <c r="M112" s="90"/>
      <c r="N112" s="18"/>
      <c r="O112" s="18"/>
      <c r="P112" s="18"/>
      <c r="Q112" s="18"/>
      <c r="R112" s="18"/>
      <c r="S112" s="18"/>
      <c r="T112" s="38">
        <f t="shared" si="15"/>
        <v>0</v>
      </c>
      <c r="U112" s="38">
        <f t="shared" si="16"/>
        <v>0</v>
      </c>
      <c r="V112" s="38"/>
      <c r="W112" s="166">
        <f t="shared" si="17"/>
        <v>0</v>
      </c>
      <c r="X112" s="18"/>
      <c r="Y112" s="18"/>
      <c r="Z112" s="206">
        <f t="shared" si="18"/>
        <v>0</v>
      </c>
      <c r="AA112" s="38"/>
      <c r="AB112" s="38"/>
      <c r="AC112" s="18"/>
      <c r="AD112" s="370">
        <f t="shared" si="19"/>
        <v>0</v>
      </c>
      <c r="AE112" s="201"/>
      <c r="AF112" s="38"/>
      <c r="AG112" s="35"/>
      <c r="AH112" s="168">
        <f t="shared" si="20"/>
        <v>0</v>
      </c>
      <c r="AI112" s="171">
        <f t="shared" si="21"/>
        <v>0</v>
      </c>
    </row>
    <row r="113" spans="1:35" x14ac:dyDescent="0.25">
      <c r="A113" s="60">
        <v>94</v>
      </c>
      <c r="B113" s="91" t="s">
        <v>79</v>
      </c>
      <c r="C113" s="90" t="s">
        <v>12</v>
      </c>
      <c r="D113" s="420"/>
      <c r="E113" s="18"/>
      <c r="F113" s="18"/>
      <c r="G113" s="18"/>
      <c r="H113" s="18"/>
      <c r="I113" s="18"/>
      <c r="J113" s="38">
        <f t="shared" si="22"/>
        <v>0</v>
      </c>
      <c r="K113" s="38">
        <f t="shared" si="23"/>
        <v>0</v>
      </c>
      <c r="L113" s="352">
        <f t="shared" si="14"/>
        <v>0</v>
      </c>
      <c r="M113" s="90"/>
      <c r="N113" s="18"/>
      <c r="O113" s="18"/>
      <c r="P113" s="18"/>
      <c r="Q113" s="18"/>
      <c r="R113" s="18"/>
      <c r="S113" s="18"/>
      <c r="T113" s="38">
        <f t="shared" si="15"/>
        <v>0</v>
      </c>
      <c r="U113" s="38">
        <f t="shared" si="16"/>
        <v>0</v>
      </c>
      <c r="V113" s="38"/>
      <c r="W113" s="166">
        <f t="shared" si="17"/>
        <v>0</v>
      </c>
      <c r="X113" s="18"/>
      <c r="Y113" s="18"/>
      <c r="Z113" s="206">
        <f t="shared" si="18"/>
        <v>0</v>
      </c>
      <c r="AA113" s="38"/>
      <c r="AB113" s="38"/>
      <c r="AC113" s="18"/>
      <c r="AD113" s="370">
        <f t="shared" si="19"/>
        <v>0</v>
      </c>
      <c r="AE113" s="201"/>
      <c r="AF113" s="38"/>
      <c r="AG113" s="35"/>
      <c r="AH113" s="168">
        <f t="shared" si="20"/>
        <v>0</v>
      </c>
      <c r="AI113" s="171">
        <f t="shared" si="21"/>
        <v>0</v>
      </c>
    </row>
    <row r="114" spans="1:35" x14ac:dyDescent="0.25">
      <c r="A114" s="60"/>
      <c r="B114" s="276" t="s">
        <v>61</v>
      </c>
      <c r="C114" s="72"/>
      <c r="D114" s="413"/>
      <c r="E114" s="144"/>
      <c r="F114" s="144"/>
      <c r="G114" s="144"/>
      <c r="H114" s="144"/>
      <c r="I114" s="144"/>
      <c r="J114" s="38">
        <f t="shared" si="22"/>
        <v>0</v>
      </c>
      <c r="K114" s="38">
        <f t="shared" si="23"/>
        <v>0</v>
      </c>
      <c r="L114" s="352">
        <f t="shared" si="14"/>
        <v>0</v>
      </c>
      <c r="M114" s="184"/>
      <c r="N114" s="144"/>
      <c r="O114" s="144"/>
      <c r="P114" s="144"/>
      <c r="Q114" s="144"/>
      <c r="R114" s="144"/>
      <c r="S114" s="144"/>
      <c r="T114" s="38">
        <f t="shared" si="15"/>
        <v>0</v>
      </c>
      <c r="U114" s="38">
        <f t="shared" si="16"/>
        <v>0</v>
      </c>
      <c r="V114" s="38"/>
      <c r="W114" s="166">
        <f t="shared" si="17"/>
        <v>0</v>
      </c>
      <c r="X114" s="144"/>
      <c r="Y114" s="144"/>
      <c r="Z114" s="206">
        <f t="shared" si="18"/>
        <v>0</v>
      </c>
      <c r="AA114" s="38"/>
      <c r="AB114" s="38"/>
      <c r="AC114" s="144"/>
      <c r="AD114" s="370">
        <f t="shared" si="19"/>
        <v>0</v>
      </c>
      <c r="AE114" s="197"/>
      <c r="AF114" s="38"/>
      <c r="AG114" s="38"/>
      <c r="AH114" s="168">
        <f t="shared" si="20"/>
        <v>0</v>
      </c>
      <c r="AI114" s="171">
        <f t="shared" si="21"/>
        <v>0</v>
      </c>
    </row>
    <row r="115" spans="1:35" x14ac:dyDescent="0.25">
      <c r="A115" s="60">
        <v>95</v>
      </c>
      <c r="B115" s="78" t="s">
        <v>1</v>
      </c>
      <c r="C115" s="79" t="s">
        <v>12</v>
      </c>
      <c r="D115" s="421"/>
      <c r="E115" s="144"/>
      <c r="F115" s="144"/>
      <c r="G115" s="144"/>
      <c r="H115" s="144"/>
      <c r="I115" s="144"/>
      <c r="J115" s="38">
        <f t="shared" si="22"/>
        <v>0</v>
      </c>
      <c r="K115" s="38">
        <f t="shared" si="23"/>
        <v>0</v>
      </c>
      <c r="L115" s="352">
        <f t="shared" si="14"/>
        <v>0</v>
      </c>
      <c r="M115" s="187"/>
      <c r="N115" s="144"/>
      <c r="O115" s="144"/>
      <c r="P115" s="144"/>
      <c r="Q115" s="144"/>
      <c r="R115" s="144"/>
      <c r="S115" s="144"/>
      <c r="T115" s="38">
        <f t="shared" si="15"/>
        <v>0</v>
      </c>
      <c r="U115" s="38">
        <f t="shared" si="16"/>
        <v>0</v>
      </c>
      <c r="V115" s="38"/>
      <c r="W115" s="166">
        <f t="shared" si="17"/>
        <v>0</v>
      </c>
      <c r="X115" s="144"/>
      <c r="Y115" s="144"/>
      <c r="Z115" s="206">
        <f t="shared" si="18"/>
        <v>0</v>
      </c>
      <c r="AA115" s="38"/>
      <c r="AB115" s="38"/>
      <c r="AC115" s="144"/>
      <c r="AD115" s="370">
        <f t="shared" si="19"/>
        <v>0</v>
      </c>
      <c r="AE115" s="197"/>
      <c r="AF115" s="38"/>
      <c r="AG115" s="38"/>
      <c r="AH115" s="168">
        <f t="shared" si="20"/>
        <v>0</v>
      </c>
      <c r="AI115" s="171">
        <f t="shared" si="21"/>
        <v>0</v>
      </c>
    </row>
    <row r="116" spans="1:35" x14ac:dyDescent="0.25">
      <c r="A116" s="60">
        <v>96</v>
      </c>
      <c r="B116" s="80" t="s">
        <v>62</v>
      </c>
      <c r="C116" s="81" t="s">
        <v>12</v>
      </c>
      <c r="D116" s="411"/>
      <c r="E116" s="144"/>
      <c r="F116" s="144"/>
      <c r="G116" s="144"/>
      <c r="H116" s="144"/>
      <c r="I116" s="144"/>
      <c r="J116" s="38">
        <f t="shared" si="22"/>
        <v>0</v>
      </c>
      <c r="K116" s="38">
        <f t="shared" si="23"/>
        <v>0</v>
      </c>
      <c r="L116" s="352">
        <f t="shared" si="14"/>
        <v>0</v>
      </c>
      <c r="M116" s="180"/>
      <c r="N116" s="144"/>
      <c r="O116" s="144"/>
      <c r="P116" s="144"/>
      <c r="Q116" s="144"/>
      <c r="R116" s="144"/>
      <c r="S116" s="144"/>
      <c r="T116" s="38">
        <f t="shared" si="15"/>
        <v>0</v>
      </c>
      <c r="U116" s="38">
        <f t="shared" si="16"/>
        <v>0</v>
      </c>
      <c r="V116" s="38"/>
      <c r="W116" s="166">
        <f t="shared" si="17"/>
        <v>0</v>
      </c>
      <c r="X116" s="144"/>
      <c r="Y116" s="144"/>
      <c r="Z116" s="206">
        <f t="shared" si="18"/>
        <v>0</v>
      </c>
      <c r="AA116" s="38"/>
      <c r="AB116" s="38"/>
      <c r="AC116" s="144"/>
      <c r="AD116" s="370">
        <f t="shared" si="19"/>
        <v>0</v>
      </c>
      <c r="AE116" s="197"/>
      <c r="AF116" s="38"/>
      <c r="AG116" s="38"/>
      <c r="AH116" s="168">
        <f t="shared" si="20"/>
        <v>0</v>
      </c>
      <c r="AI116" s="171">
        <f t="shared" si="21"/>
        <v>0</v>
      </c>
    </row>
    <row r="117" spans="1:35" x14ac:dyDescent="0.25">
      <c r="A117" s="60">
        <v>97</v>
      </c>
      <c r="B117" s="80" t="s">
        <v>90</v>
      </c>
      <c r="C117" s="81" t="s">
        <v>12</v>
      </c>
      <c r="D117" s="411"/>
      <c r="E117" s="144"/>
      <c r="F117" s="144"/>
      <c r="G117" s="144"/>
      <c r="H117" s="144"/>
      <c r="I117" s="144"/>
      <c r="J117" s="38">
        <f t="shared" si="22"/>
        <v>0</v>
      </c>
      <c r="K117" s="38">
        <f t="shared" si="23"/>
        <v>0</v>
      </c>
      <c r="L117" s="352">
        <f t="shared" si="14"/>
        <v>0</v>
      </c>
      <c r="M117" s="180"/>
      <c r="N117" s="144"/>
      <c r="O117" s="144"/>
      <c r="P117" s="144"/>
      <c r="Q117" s="144"/>
      <c r="R117" s="144"/>
      <c r="S117" s="144"/>
      <c r="T117" s="38">
        <f t="shared" si="15"/>
        <v>0</v>
      </c>
      <c r="U117" s="38">
        <f t="shared" si="16"/>
        <v>0</v>
      </c>
      <c r="V117" s="38"/>
      <c r="W117" s="166">
        <f t="shared" si="17"/>
        <v>0</v>
      </c>
      <c r="X117" s="144"/>
      <c r="Y117" s="144"/>
      <c r="Z117" s="206">
        <f t="shared" si="18"/>
        <v>0</v>
      </c>
      <c r="AA117" s="38"/>
      <c r="AB117" s="38"/>
      <c r="AC117" s="144"/>
      <c r="AD117" s="370">
        <f t="shared" si="19"/>
        <v>0</v>
      </c>
      <c r="AE117" s="197"/>
      <c r="AF117" s="38"/>
      <c r="AG117" s="38"/>
      <c r="AH117" s="168">
        <f t="shared" si="20"/>
        <v>0</v>
      </c>
      <c r="AI117" s="171">
        <f t="shared" si="21"/>
        <v>0</v>
      </c>
    </row>
    <row r="118" spans="1:35" x14ac:dyDescent="0.25">
      <c r="A118" s="60">
        <v>98</v>
      </c>
      <c r="B118" s="80" t="s">
        <v>63</v>
      </c>
      <c r="C118" s="81" t="s">
        <v>12</v>
      </c>
      <c r="D118" s="411"/>
      <c r="E118" s="144"/>
      <c r="F118" s="144"/>
      <c r="G118" s="144"/>
      <c r="H118" s="144"/>
      <c r="I118" s="144"/>
      <c r="J118" s="38">
        <f t="shared" si="22"/>
        <v>0</v>
      </c>
      <c r="K118" s="38">
        <f t="shared" si="23"/>
        <v>0</v>
      </c>
      <c r="L118" s="352">
        <f t="shared" si="14"/>
        <v>0</v>
      </c>
      <c r="M118" s="180"/>
      <c r="N118" s="144"/>
      <c r="O118" s="144"/>
      <c r="P118" s="144"/>
      <c r="Q118" s="144"/>
      <c r="R118" s="144"/>
      <c r="S118" s="144"/>
      <c r="T118" s="38">
        <f t="shared" si="15"/>
        <v>0</v>
      </c>
      <c r="U118" s="38">
        <f t="shared" si="16"/>
        <v>0</v>
      </c>
      <c r="V118" s="38"/>
      <c r="W118" s="166">
        <f t="shared" si="17"/>
        <v>0</v>
      </c>
      <c r="X118" s="144"/>
      <c r="Y118" s="144"/>
      <c r="Z118" s="206">
        <f t="shared" si="18"/>
        <v>0</v>
      </c>
      <c r="AA118" s="38"/>
      <c r="AB118" s="38"/>
      <c r="AC118" s="144"/>
      <c r="AD118" s="370">
        <f t="shared" si="19"/>
        <v>0</v>
      </c>
      <c r="AE118" s="197"/>
      <c r="AF118" s="38"/>
      <c r="AG118" s="38"/>
      <c r="AH118" s="168">
        <f t="shared" si="20"/>
        <v>0</v>
      </c>
      <c r="AI118" s="171">
        <f t="shared" si="21"/>
        <v>0</v>
      </c>
    </row>
    <row r="119" spans="1:35" x14ac:dyDescent="0.25">
      <c r="A119" s="60">
        <v>99</v>
      </c>
      <c r="B119" s="78" t="s">
        <v>64</v>
      </c>
      <c r="C119" s="79" t="s">
        <v>12</v>
      </c>
      <c r="D119" s="411"/>
      <c r="E119" s="144"/>
      <c r="F119" s="144"/>
      <c r="G119" s="144"/>
      <c r="H119" s="144"/>
      <c r="I119" s="144"/>
      <c r="J119" s="38">
        <f t="shared" si="22"/>
        <v>0</v>
      </c>
      <c r="K119" s="38">
        <f t="shared" si="23"/>
        <v>0</v>
      </c>
      <c r="L119" s="352">
        <f t="shared" si="14"/>
        <v>0</v>
      </c>
      <c r="M119" s="180"/>
      <c r="N119" s="144"/>
      <c r="O119" s="144"/>
      <c r="P119" s="144"/>
      <c r="Q119" s="144"/>
      <c r="R119" s="144"/>
      <c r="S119" s="144"/>
      <c r="T119" s="38">
        <f t="shared" si="15"/>
        <v>0</v>
      </c>
      <c r="U119" s="38">
        <f t="shared" si="16"/>
        <v>0</v>
      </c>
      <c r="V119" s="38"/>
      <c r="W119" s="166">
        <f t="shared" si="17"/>
        <v>0</v>
      </c>
      <c r="X119" s="144"/>
      <c r="Y119" s="144"/>
      <c r="Z119" s="206">
        <f t="shared" si="18"/>
        <v>0</v>
      </c>
      <c r="AA119" s="38"/>
      <c r="AB119" s="38"/>
      <c r="AC119" s="144"/>
      <c r="AD119" s="370">
        <f t="shared" si="19"/>
        <v>0</v>
      </c>
      <c r="AE119" s="197"/>
      <c r="AF119" s="38"/>
      <c r="AG119" s="38"/>
      <c r="AH119" s="168">
        <f t="shared" si="20"/>
        <v>0</v>
      </c>
      <c r="AI119" s="171">
        <f t="shared" si="21"/>
        <v>0</v>
      </c>
    </row>
    <row r="120" spans="1:35" x14ac:dyDescent="0.25">
      <c r="A120" s="60">
        <v>100</v>
      </c>
      <c r="B120" s="78" t="s">
        <v>65</v>
      </c>
      <c r="C120" s="79" t="s">
        <v>12</v>
      </c>
      <c r="D120" s="337"/>
      <c r="E120" s="144"/>
      <c r="F120" s="144"/>
      <c r="G120" s="144"/>
      <c r="H120" s="144"/>
      <c r="I120" s="144"/>
      <c r="J120" s="38">
        <f t="shared" si="22"/>
        <v>0</v>
      </c>
      <c r="K120" s="38">
        <f t="shared" si="23"/>
        <v>0</v>
      </c>
      <c r="L120" s="352">
        <f t="shared" si="14"/>
        <v>0</v>
      </c>
      <c r="M120" s="337"/>
      <c r="N120" s="144"/>
      <c r="O120" s="144"/>
      <c r="P120" s="144"/>
      <c r="Q120" s="144"/>
      <c r="R120" s="144"/>
      <c r="S120" s="144"/>
      <c r="T120" s="38">
        <f t="shared" si="15"/>
        <v>0</v>
      </c>
      <c r="U120" s="38">
        <f t="shared" si="16"/>
        <v>0</v>
      </c>
      <c r="V120" s="38"/>
      <c r="W120" s="166">
        <f t="shared" si="17"/>
        <v>0</v>
      </c>
      <c r="X120" s="144"/>
      <c r="Y120" s="218">
        <v>1.14E-2</v>
      </c>
      <c r="Z120" s="206">
        <f t="shared" si="18"/>
        <v>1.14E-2</v>
      </c>
      <c r="AA120" s="38"/>
      <c r="AB120" s="38"/>
      <c r="AC120" s="144"/>
      <c r="AD120" s="370">
        <f t="shared" si="19"/>
        <v>0</v>
      </c>
      <c r="AE120" s="197"/>
      <c r="AF120" s="38"/>
      <c r="AG120" s="38"/>
      <c r="AH120" s="168">
        <f t="shared" si="20"/>
        <v>0</v>
      </c>
      <c r="AI120" s="171">
        <f t="shared" si="21"/>
        <v>1.14E-2</v>
      </c>
    </row>
    <row r="121" spans="1:35" x14ac:dyDescent="0.25">
      <c r="A121" s="60"/>
      <c r="B121" s="276" t="s">
        <v>122</v>
      </c>
      <c r="C121" s="72"/>
      <c r="D121" s="413"/>
      <c r="E121" s="144"/>
      <c r="F121" s="144"/>
      <c r="G121" s="144"/>
      <c r="H121" s="144"/>
      <c r="I121" s="144"/>
      <c r="J121" s="38">
        <f t="shared" si="22"/>
        <v>0</v>
      </c>
      <c r="K121" s="38">
        <f t="shared" si="23"/>
        <v>0</v>
      </c>
      <c r="L121" s="352">
        <f t="shared" si="14"/>
        <v>0</v>
      </c>
      <c r="M121" s="184"/>
      <c r="N121" s="144"/>
      <c r="O121" s="144"/>
      <c r="P121" s="144"/>
      <c r="Q121" s="144"/>
      <c r="R121" s="144"/>
      <c r="S121" s="144"/>
      <c r="T121" s="38">
        <f t="shared" si="15"/>
        <v>0</v>
      </c>
      <c r="U121" s="38">
        <f t="shared" si="16"/>
        <v>0</v>
      </c>
      <c r="V121" s="38"/>
      <c r="W121" s="166">
        <f t="shared" si="17"/>
        <v>0</v>
      </c>
      <c r="X121" s="144"/>
      <c r="Y121" s="144"/>
      <c r="Z121" s="206">
        <f t="shared" si="18"/>
        <v>0</v>
      </c>
      <c r="AA121" s="38"/>
      <c r="AB121" s="38"/>
      <c r="AC121" s="144"/>
      <c r="AD121" s="370">
        <f t="shared" si="19"/>
        <v>0</v>
      </c>
      <c r="AE121" s="197"/>
      <c r="AF121" s="38"/>
      <c r="AG121" s="38"/>
      <c r="AH121" s="168">
        <f t="shared" si="20"/>
        <v>0</v>
      </c>
      <c r="AI121" s="171">
        <f t="shared" si="21"/>
        <v>0</v>
      </c>
    </row>
    <row r="122" spans="1:35" x14ac:dyDescent="0.25">
      <c r="A122" s="60">
        <v>101</v>
      </c>
      <c r="B122" s="78" t="s">
        <v>72</v>
      </c>
      <c r="C122" s="90" t="s">
        <v>12</v>
      </c>
      <c r="D122" s="415"/>
      <c r="E122" s="144"/>
      <c r="F122" s="144"/>
      <c r="G122" s="144"/>
      <c r="H122" s="144"/>
      <c r="I122" s="144"/>
      <c r="J122" s="38">
        <f t="shared" si="22"/>
        <v>0</v>
      </c>
      <c r="K122" s="38">
        <f t="shared" si="23"/>
        <v>0</v>
      </c>
      <c r="L122" s="352">
        <f t="shared" si="14"/>
        <v>0</v>
      </c>
      <c r="M122" s="186"/>
      <c r="N122" s="144"/>
      <c r="O122" s="144"/>
      <c r="P122" s="144"/>
      <c r="Q122" s="144"/>
      <c r="R122" s="144"/>
      <c r="S122" s="144"/>
      <c r="T122" s="38">
        <f t="shared" si="15"/>
        <v>0</v>
      </c>
      <c r="U122" s="38">
        <f t="shared" si="16"/>
        <v>0</v>
      </c>
      <c r="V122" s="38"/>
      <c r="W122" s="166">
        <f t="shared" si="17"/>
        <v>0</v>
      </c>
      <c r="X122" s="144"/>
      <c r="Y122" s="144"/>
      <c r="Z122" s="206">
        <f t="shared" si="18"/>
        <v>0</v>
      </c>
      <c r="AA122" s="38"/>
      <c r="AB122" s="38"/>
      <c r="AC122" s="144"/>
      <c r="AD122" s="370">
        <f t="shared" si="19"/>
        <v>0</v>
      </c>
      <c r="AE122" s="220">
        <v>2.5000000000000001E-2</v>
      </c>
      <c r="AF122" s="38"/>
      <c r="AG122" s="38"/>
      <c r="AH122" s="168">
        <f t="shared" si="20"/>
        <v>2.5000000000000001E-2</v>
      </c>
      <c r="AI122" s="171">
        <f t="shared" si="21"/>
        <v>2.5000000000000001E-2</v>
      </c>
    </row>
    <row r="123" spans="1:35" x14ac:dyDescent="0.25">
      <c r="A123" s="60">
        <v>102</v>
      </c>
      <c r="B123" s="78" t="s">
        <v>73</v>
      </c>
      <c r="C123" s="90" t="s">
        <v>12</v>
      </c>
      <c r="D123" s="415"/>
      <c r="E123" s="144"/>
      <c r="F123" s="144"/>
      <c r="G123" s="144"/>
      <c r="H123" s="144"/>
      <c r="I123" s="144"/>
      <c r="J123" s="38">
        <f t="shared" si="22"/>
        <v>0</v>
      </c>
      <c r="K123" s="38">
        <f t="shared" si="23"/>
        <v>0</v>
      </c>
      <c r="L123" s="352">
        <f t="shared" si="14"/>
        <v>0</v>
      </c>
      <c r="M123" s="186"/>
      <c r="N123" s="144"/>
      <c r="O123" s="144"/>
      <c r="P123" s="144"/>
      <c r="Q123" s="144"/>
      <c r="R123" s="144"/>
      <c r="S123" s="144"/>
      <c r="T123" s="38">
        <f t="shared" si="15"/>
        <v>0</v>
      </c>
      <c r="U123" s="38">
        <f t="shared" si="16"/>
        <v>0</v>
      </c>
      <c r="V123" s="38"/>
      <c r="W123" s="166">
        <f t="shared" si="17"/>
        <v>0</v>
      </c>
      <c r="X123" s="144"/>
      <c r="Y123" s="144"/>
      <c r="Z123" s="206">
        <f t="shared" si="18"/>
        <v>0</v>
      </c>
      <c r="AA123" s="38"/>
      <c r="AB123" s="38"/>
      <c r="AC123" s="144"/>
      <c r="AD123" s="370">
        <f t="shared" si="19"/>
        <v>0</v>
      </c>
      <c r="AE123" s="220">
        <v>2.6599999999999999E-2</v>
      </c>
      <c r="AF123" s="38"/>
      <c r="AG123" s="38"/>
      <c r="AH123" s="168">
        <f t="shared" si="20"/>
        <v>2.6599999999999999E-2</v>
      </c>
      <c r="AI123" s="171">
        <f t="shared" si="21"/>
        <v>2.6599999999999999E-2</v>
      </c>
    </row>
    <row r="124" spans="1:35" x14ac:dyDescent="0.25">
      <c r="A124" s="60">
        <v>103</v>
      </c>
      <c r="B124" s="78" t="s">
        <v>74</v>
      </c>
      <c r="C124" s="90" t="s">
        <v>12</v>
      </c>
      <c r="D124" s="415"/>
      <c r="E124" s="144"/>
      <c r="F124" s="144"/>
      <c r="G124" s="144"/>
      <c r="H124" s="144"/>
      <c r="I124" s="144"/>
      <c r="J124" s="38">
        <f t="shared" si="22"/>
        <v>0</v>
      </c>
      <c r="K124" s="38">
        <f t="shared" si="23"/>
        <v>0</v>
      </c>
      <c r="L124" s="352">
        <f t="shared" si="14"/>
        <v>0</v>
      </c>
      <c r="M124" s="186"/>
      <c r="N124" s="144"/>
      <c r="O124" s="144"/>
      <c r="P124" s="144"/>
      <c r="Q124" s="144"/>
      <c r="R124" s="144"/>
      <c r="S124" s="144"/>
      <c r="T124" s="38">
        <f t="shared" si="15"/>
        <v>0</v>
      </c>
      <c r="U124" s="38">
        <f t="shared" si="16"/>
        <v>0</v>
      </c>
      <c r="V124" s="38"/>
      <c r="W124" s="166">
        <f t="shared" si="17"/>
        <v>0</v>
      </c>
      <c r="X124" s="144"/>
      <c r="Y124" s="144"/>
      <c r="Z124" s="206">
        <f t="shared" si="18"/>
        <v>0</v>
      </c>
      <c r="AA124" s="38"/>
      <c r="AB124" s="38"/>
      <c r="AC124" s="144"/>
      <c r="AD124" s="370">
        <f t="shared" si="19"/>
        <v>0</v>
      </c>
      <c r="AE124" s="220">
        <v>1.2E-2</v>
      </c>
      <c r="AF124" s="38"/>
      <c r="AG124" s="38"/>
      <c r="AH124" s="168">
        <f t="shared" si="20"/>
        <v>1.2E-2</v>
      </c>
      <c r="AI124" s="171">
        <f t="shared" si="21"/>
        <v>1.2E-2</v>
      </c>
    </row>
    <row r="125" spans="1:35" x14ac:dyDescent="0.25">
      <c r="A125" s="60">
        <v>104</v>
      </c>
      <c r="B125" s="78" t="s">
        <v>75</v>
      </c>
      <c r="C125" s="90" t="s">
        <v>12</v>
      </c>
      <c r="D125" s="415"/>
      <c r="E125" s="144"/>
      <c r="F125" s="144"/>
      <c r="G125" s="144"/>
      <c r="H125" s="144"/>
      <c r="I125" s="144"/>
      <c r="J125" s="38">
        <f t="shared" si="22"/>
        <v>0</v>
      </c>
      <c r="K125" s="38">
        <f t="shared" si="23"/>
        <v>0</v>
      </c>
      <c r="L125" s="352">
        <f t="shared" si="14"/>
        <v>0</v>
      </c>
      <c r="M125" s="186"/>
      <c r="N125" s="144"/>
      <c r="O125" s="144"/>
      <c r="P125" s="144"/>
      <c r="Q125" s="144"/>
      <c r="R125" s="144"/>
      <c r="S125" s="144"/>
      <c r="T125" s="38">
        <f t="shared" si="15"/>
        <v>0</v>
      </c>
      <c r="U125" s="38">
        <f t="shared" si="16"/>
        <v>0</v>
      </c>
      <c r="V125" s="38"/>
      <c r="W125" s="166">
        <f t="shared" si="17"/>
        <v>0</v>
      </c>
      <c r="X125" s="144"/>
      <c r="Y125" s="144"/>
      <c r="Z125" s="206">
        <f t="shared" si="18"/>
        <v>0</v>
      </c>
      <c r="AA125" s="38"/>
      <c r="AB125" s="38"/>
      <c r="AC125" s="144"/>
      <c r="AD125" s="370">
        <f t="shared" si="19"/>
        <v>0</v>
      </c>
      <c r="AE125" s="220">
        <v>1.6E-2</v>
      </c>
      <c r="AF125" s="38"/>
      <c r="AG125" s="38"/>
      <c r="AH125" s="168">
        <f t="shared" si="20"/>
        <v>1.6E-2</v>
      </c>
      <c r="AI125" s="171">
        <f t="shared" si="21"/>
        <v>1.6E-2</v>
      </c>
    </row>
    <row r="126" spans="1:35" x14ac:dyDescent="0.25">
      <c r="A126" s="60">
        <v>105</v>
      </c>
      <c r="B126" s="78" t="s">
        <v>77</v>
      </c>
      <c r="C126" s="90" t="s">
        <v>12</v>
      </c>
      <c r="D126" s="420"/>
      <c r="E126" s="18"/>
      <c r="F126" s="18"/>
      <c r="G126" s="18"/>
      <c r="H126" s="18"/>
      <c r="I126" s="18"/>
      <c r="J126" s="38">
        <f t="shared" si="22"/>
        <v>0</v>
      </c>
      <c r="K126" s="38">
        <f t="shared" si="23"/>
        <v>0</v>
      </c>
      <c r="L126" s="352">
        <f t="shared" si="14"/>
        <v>0</v>
      </c>
      <c r="M126" s="90"/>
      <c r="N126" s="18"/>
      <c r="O126" s="18"/>
      <c r="P126" s="18"/>
      <c r="Q126" s="18"/>
      <c r="R126" s="18"/>
      <c r="S126" s="18"/>
      <c r="T126" s="38">
        <f t="shared" si="15"/>
        <v>0</v>
      </c>
      <c r="U126" s="38">
        <f t="shared" si="16"/>
        <v>0</v>
      </c>
      <c r="V126" s="38"/>
      <c r="W126" s="166">
        <f t="shared" si="17"/>
        <v>0</v>
      </c>
      <c r="X126" s="144"/>
      <c r="Y126" s="18"/>
      <c r="Z126" s="206">
        <f t="shared" si="18"/>
        <v>0</v>
      </c>
      <c r="AA126" s="38"/>
      <c r="AB126" s="38"/>
      <c r="AC126" s="144"/>
      <c r="AD126" s="370">
        <f t="shared" si="19"/>
        <v>0</v>
      </c>
      <c r="AE126" s="220">
        <v>0.05</v>
      </c>
      <c r="AF126" s="38"/>
      <c r="AG126" s="38"/>
      <c r="AH126" s="168">
        <f t="shared" si="20"/>
        <v>0.05</v>
      </c>
      <c r="AI126" s="171">
        <f t="shared" si="21"/>
        <v>0.05</v>
      </c>
    </row>
    <row r="127" spans="1:35" x14ac:dyDescent="0.25">
      <c r="A127" s="60">
        <v>106</v>
      </c>
      <c r="B127" s="78" t="s">
        <v>76</v>
      </c>
      <c r="C127" s="90" t="s">
        <v>12</v>
      </c>
      <c r="D127" s="420"/>
      <c r="E127" s="18"/>
      <c r="F127" s="18"/>
      <c r="G127" s="18"/>
      <c r="H127" s="18"/>
      <c r="I127" s="18"/>
      <c r="J127" s="38">
        <f t="shared" si="22"/>
        <v>0</v>
      </c>
      <c r="K127" s="38">
        <f t="shared" si="23"/>
        <v>0</v>
      </c>
      <c r="L127" s="352">
        <f t="shared" si="14"/>
        <v>0</v>
      </c>
      <c r="M127" s="144"/>
      <c r="N127" s="18"/>
      <c r="O127" s="18"/>
      <c r="P127" s="18"/>
      <c r="Q127" s="18"/>
      <c r="R127" s="18"/>
      <c r="S127" s="18"/>
      <c r="T127" s="38">
        <f t="shared" si="15"/>
        <v>0</v>
      </c>
      <c r="U127" s="38">
        <f t="shared" si="16"/>
        <v>0</v>
      </c>
      <c r="V127" s="38"/>
      <c r="W127" s="166">
        <f t="shared" si="17"/>
        <v>0</v>
      </c>
      <c r="X127" s="144"/>
      <c r="Y127" s="18"/>
      <c r="Z127" s="206">
        <f t="shared" si="18"/>
        <v>0</v>
      </c>
      <c r="AA127" s="38"/>
      <c r="AB127" s="38"/>
      <c r="AC127" s="144"/>
      <c r="AD127" s="370">
        <f t="shared" si="19"/>
        <v>0</v>
      </c>
      <c r="AE127" s="197"/>
      <c r="AF127" s="38"/>
      <c r="AG127" s="38"/>
      <c r="AH127" s="168">
        <f t="shared" si="20"/>
        <v>0</v>
      </c>
      <c r="AI127" s="171">
        <f t="shared" si="21"/>
        <v>0</v>
      </c>
    </row>
    <row r="128" spans="1:35" x14ac:dyDescent="0.25">
      <c r="A128" s="60">
        <v>107</v>
      </c>
      <c r="B128" s="91" t="s">
        <v>78</v>
      </c>
      <c r="C128" s="90" t="s">
        <v>12</v>
      </c>
      <c r="D128" s="420"/>
      <c r="E128" s="18"/>
      <c r="F128" s="18"/>
      <c r="G128" s="18"/>
      <c r="H128" s="18"/>
      <c r="I128" s="18"/>
      <c r="J128" s="38">
        <f t="shared" si="22"/>
        <v>0</v>
      </c>
      <c r="K128" s="38">
        <f t="shared" si="23"/>
        <v>0</v>
      </c>
      <c r="L128" s="352">
        <f t="shared" si="14"/>
        <v>0</v>
      </c>
      <c r="M128" s="90"/>
      <c r="N128" s="18"/>
      <c r="O128" s="18"/>
      <c r="P128" s="18"/>
      <c r="Q128" s="18"/>
      <c r="R128" s="18"/>
      <c r="S128" s="18"/>
      <c r="T128" s="38">
        <f t="shared" si="15"/>
        <v>0</v>
      </c>
      <c r="U128" s="38">
        <f t="shared" si="16"/>
        <v>0</v>
      </c>
      <c r="V128" s="38"/>
      <c r="W128" s="166">
        <f t="shared" si="17"/>
        <v>0</v>
      </c>
      <c r="X128" s="144"/>
      <c r="Y128" s="18"/>
      <c r="Z128" s="206">
        <f t="shared" si="18"/>
        <v>0</v>
      </c>
      <c r="AA128" s="38"/>
      <c r="AB128" s="38"/>
      <c r="AC128" s="144"/>
      <c r="AD128" s="370">
        <f t="shared" si="19"/>
        <v>0</v>
      </c>
      <c r="AE128" s="197"/>
      <c r="AF128" s="38"/>
      <c r="AG128" s="38"/>
      <c r="AH128" s="168">
        <f t="shared" si="20"/>
        <v>0</v>
      </c>
      <c r="AI128" s="171">
        <f t="shared" si="21"/>
        <v>0</v>
      </c>
    </row>
    <row r="129" spans="1:35" x14ac:dyDescent="0.25">
      <c r="A129" s="60">
        <v>108</v>
      </c>
      <c r="B129" s="91" t="s">
        <v>107</v>
      </c>
      <c r="C129" s="90" t="s">
        <v>12</v>
      </c>
      <c r="D129" s="420"/>
      <c r="E129" s="18"/>
      <c r="F129" s="18"/>
      <c r="G129" s="18"/>
      <c r="H129" s="18"/>
      <c r="I129" s="18"/>
      <c r="J129" s="38">
        <f t="shared" si="22"/>
        <v>0</v>
      </c>
      <c r="K129" s="38">
        <f t="shared" si="23"/>
        <v>0</v>
      </c>
      <c r="L129" s="352">
        <f t="shared" si="14"/>
        <v>0</v>
      </c>
      <c r="M129" s="90"/>
      <c r="N129" s="18"/>
      <c r="O129" s="18"/>
      <c r="P129" s="18"/>
      <c r="Q129" s="18"/>
      <c r="R129" s="18"/>
      <c r="S129" s="18"/>
      <c r="T129" s="38">
        <f t="shared" si="15"/>
        <v>0</v>
      </c>
      <c r="U129" s="38">
        <f t="shared" si="16"/>
        <v>0</v>
      </c>
      <c r="V129" s="38"/>
      <c r="W129" s="166">
        <f t="shared" si="17"/>
        <v>0</v>
      </c>
      <c r="X129" s="144"/>
      <c r="Y129" s="18"/>
      <c r="Z129" s="206">
        <f t="shared" si="18"/>
        <v>0</v>
      </c>
      <c r="AA129" s="38"/>
      <c r="AB129" s="38"/>
      <c r="AC129" s="144"/>
      <c r="AD129" s="370">
        <f t="shared" si="19"/>
        <v>0</v>
      </c>
      <c r="AE129" s="197"/>
      <c r="AF129" s="38"/>
      <c r="AG129" s="38"/>
      <c r="AH129" s="168">
        <f t="shared" si="20"/>
        <v>0</v>
      </c>
      <c r="AI129" s="171">
        <f t="shared" si="21"/>
        <v>0</v>
      </c>
    </row>
    <row r="130" spans="1:35" x14ac:dyDescent="0.25">
      <c r="A130" s="60">
        <v>109</v>
      </c>
      <c r="B130" s="91" t="s">
        <v>210</v>
      </c>
      <c r="C130" s="90" t="s">
        <v>12</v>
      </c>
      <c r="D130" s="420"/>
      <c r="E130" s="18"/>
      <c r="F130" s="18"/>
      <c r="G130" s="18"/>
      <c r="H130" s="18"/>
      <c r="I130" s="18"/>
      <c r="J130" s="38">
        <f t="shared" si="22"/>
        <v>0</v>
      </c>
      <c r="K130" s="38">
        <f t="shared" si="23"/>
        <v>0</v>
      </c>
      <c r="L130" s="352">
        <f t="shared" si="14"/>
        <v>0</v>
      </c>
      <c r="M130" s="90"/>
      <c r="N130" s="18"/>
      <c r="O130" s="18"/>
      <c r="P130" s="18"/>
      <c r="Q130" s="18"/>
      <c r="R130" s="18"/>
      <c r="S130" s="18"/>
      <c r="T130" s="38">
        <f t="shared" si="15"/>
        <v>0</v>
      </c>
      <c r="U130" s="38">
        <f t="shared" si="16"/>
        <v>0</v>
      </c>
      <c r="V130" s="38"/>
      <c r="W130" s="166">
        <f t="shared" si="17"/>
        <v>0</v>
      </c>
      <c r="X130" s="144"/>
      <c r="Y130" s="18"/>
      <c r="Z130" s="206">
        <f t="shared" si="18"/>
        <v>0</v>
      </c>
      <c r="AA130" s="38"/>
      <c r="AB130" s="38"/>
      <c r="AC130" s="144"/>
      <c r="AD130" s="370">
        <f t="shared" si="19"/>
        <v>0</v>
      </c>
      <c r="AE130" s="197"/>
      <c r="AF130" s="38"/>
      <c r="AG130" s="38"/>
      <c r="AH130" s="168">
        <f t="shared" si="20"/>
        <v>0</v>
      </c>
      <c r="AI130" s="171">
        <f t="shared" si="21"/>
        <v>0</v>
      </c>
    </row>
    <row r="131" spans="1:35" x14ac:dyDescent="0.25">
      <c r="A131" s="520" t="s">
        <v>236</v>
      </c>
      <c r="B131" s="521"/>
      <c r="C131" s="98"/>
      <c r="D131" s="422"/>
      <c r="E131" s="84"/>
      <c r="F131" s="84"/>
      <c r="G131" s="84"/>
      <c r="H131" s="84"/>
      <c r="I131" s="84"/>
      <c r="J131" s="38">
        <f t="shared" si="22"/>
        <v>0</v>
      </c>
      <c r="K131" s="38">
        <f t="shared" si="23"/>
        <v>0</v>
      </c>
      <c r="L131" s="352">
        <f t="shared" si="14"/>
        <v>0</v>
      </c>
      <c r="M131" s="98"/>
      <c r="N131" s="84"/>
      <c r="O131" s="84"/>
      <c r="P131" s="84"/>
      <c r="Q131" s="84"/>
      <c r="R131" s="84"/>
      <c r="S131" s="84"/>
      <c r="T131" s="38">
        <f t="shared" si="15"/>
        <v>0</v>
      </c>
      <c r="U131" s="38">
        <f t="shared" si="16"/>
        <v>0</v>
      </c>
      <c r="V131" s="38"/>
      <c r="W131" s="166">
        <f t="shared" si="17"/>
        <v>0</v>
      </c>
      <c r="X131" s="84"/>
      <c r="Y131" s="84"/>
      <c r="Z131" s="206">
        <f t="shared" si="18"/>
        <v>0</v>
      </c>
      <c r="AA131" s="149"/>
      <c r="AB131" s="149"/>
      <c r="AC131" s="84"/>
      <c r="AD131" s="370">
        <f t="shared" si="19"/>
        <v>0</v>
      </c>
      <c r="AE131" s="200"/>
      <c r="AF131" s="38"/>
      <c r="AG131" s="46"/>
      <c r="AH131" s="168">
        <f t="shared" si="20"/>
        <v>0</v>
      </c>
      <c r="AI131" s="171">
        <f t="shared" si="21"/>
        <v>0</v>
      </c>
    </row>
    <row r="132" spans="1:35" x14ac:dyDescent="0.25">
      <c r="A132" s="333">
        <v>110</v>
      </c>
      <c r="B132" s="87" t="s">
        <v>95</v>
      </c>
      <c r="C132" s="99" t="s">
        <v>12</v>
      </c>
      <c r="D132" s="99"/>
      <c r="E132" s="18"/>
      <c r="F132" s="18"/>
      <c r="G132" s="18"/>
      <c r="H132" s="18"/>
      <c r="I132" s="100"/>
      <c r="J132" s="38">
        <f t="shared" si="22"/>
        <v>0</v>
      </c>
      <c r="K132" s="38">
        <f t="shared" si="23"/>
        <v>0</v>
      </c>
      <c r="L132" s="352">
        <f t="shared" si="14"/>
        <v>0</v>
      </c>
      <c r="M132" s="99"/>
      <c r="N132" s="18"/>
      <c r="O132" s="18"/>
      <c r="P132" s="18"/>
      <c r="Q132" s="18"/>
      <c r="R132" s="100"/>
      <c r="S132" s="100"/>
      <c r="T132" s="38">
        <f t="shared" si="15"/>
        <v>0</v>
      </c>
      <c r="U132" s="38">
        <f t="shared" si="16"/>
        <v>0</v>
      </c>
      <c r="V132" s="38"/>
      <c r="W132" s="166">
        <f t="shared" si="17"/>
        <v>0</v>
      </c>
      <c r="X132" s="83"/>
      <c r="Y132" s="18"/>
      <c r="Z132" s="206">
        <f t="shared" si="18"/>
        <v>0</v>
      </c>
      <c r="AA132" s="148"/>
      <c r="AB132" s="148"/>
      <c r="AC132" s="83"/>
      <c r="AD132" s="370">
        <f t="shared" si="19"/>
        <v>0</v>
      </c>
      <c r="AE132" s="201"/>
      <c r="AF132" s="38"/>
      <c r="AG132" s="53"/>
      <c r="AH132" s="168">
        <f t="shared" si="20"/>
        <v>0</v>
      </c>
      <c r="AI132" s="171">
        <f t="shared" si="21"/>
        <v>0</v>
      </c>
    </row>
    <row r="133" spans="1:35" x14ac:dyDescent="0.25">
      <c r="A133" s="333">
        <v>111</v>
      </c>
      <c r="B133" s="87" t="s">
        <v>96</v>
      </c>
      <c r="C133" s="99" t="s">
        <v>12</v>
      </c>
      <c r="D133" s="99"/>
      <c r="E133" s="18"/>
      <c r="F133" s="18"/>
      <c r="G133" s="18"/>
      <c r="H133" s="18"/>
      <c r="I133" s="100"/>
      <c r="J133" s="38">
        <f t="shared" si="22"/>
        <v>0</v>
      </c>
      <c r="K133" s="38">
        <f t="shared" si="23"/>
        <v>0</v>
      </c>
      <c r="L133" s="352">
        <f t="shared" si="14"/>
        <v>0</v>
      </c>
      <c r="M133" s="99"/>
      <c r="N133" s="18"/>
      <c r="O133" s="18"/>
      <c r="P133" s="18"/>
      <c r="Q133" s="18"/>
      <c r="R133" s="100"/>
      <c r="S133" s="100"/>
      <c r="T133" s="38">
        <f t="shared" si="15"/>
        <v>0</v>
      </c>
      <c r="U133" s="38">
        <f t="shared" si="16"/>
        <v>0</v>
      </c>
      <c r="V133" s="38"/>
      <c r="W133" s="166">
        <f t="shared" si="17"/>
        <v>0</v>
      </c>
      <c r="X133" s="83"/>
      <c r="Y133" s="18"/>
      <c r="Z133" s="206">
        <f t="shared" si="18"/>
        <v>0</v>
      </c>
      <c r="AA133" s="148"/>
      <c r="AB133" s="148"/>
      <c r="AC133" s="83"/>
      <c r="AD133" s="370">
        <f t="shared" si="19"/>
        <v>0</v>
      </c>
      <c r="AE133" s="201"/>
      <c r="AF133" s="38"/>
      <c r="AG133" s="53"/>
      <c r="AH133" s="168">
        <f t="shared" si="20"/>
        <v>0</v>
      </c>
      <c r="AI133" s="171">
        <f t="shared" si="21"/>
        <v>0</v>
      </c>
    </row>
    <row r="134" spans="1:35" x14ac:dyDescent="0.25">
      <c r="A134" s="333">
        <v>112</v>
      </c>
      <c r="B134" s="87" t="s">
        <v>97</v>
      </c>
      <c r="C134" s="99" t="s">
        <v>12</v>
      </c>
      <c r="D134" s="99"/>
      <c r="E134" s="18"/>
      <c r="F134" s="18"/>
      <c r="G134" s="18"/>
      <c r="H134" s="18"/>
      <c r="I134" s="100"/>
      <c r="J134" s="38">
        <f t="shared" si="22"/>
        <v>0</v>
      </c>
      <c r="K134" s="38">
        <f t="shared" si="23"/>
        <v>0</v>
      </c>
      <c r="L134" s="352">
        <f t="shared" si="14"/>
        <v>0</v>
      </c>
      <c r="M134" s="99"/>
      <c r="N134" s="18"/>
      <c r="O134" s="18"/>
      <c r="P134" s="18"/>
      <c r="Q134" s="18"/>
      <c r="R134" s="100"/>
      <c r="S134" s="100"/>
      <c r="T134" s="38">
        <f t="shared" si="15"/>
        <v>0</v>
      </c>
      <c r="U134" s="38">
        <f t="shared" si="16"/>
        <v>0</v>
      </c>
      <c r="V134" s="38"/>
      <c r="W134" s="166">
        <f t="shared" si="17"/>
        <v>0</v>
      </c>
      <c r="X134" s="83"/>
      <c r="Y134" s="18"/>
      <c r="Z134" s="206">
        <f t="shared" si="18"/>
        <v>0</v>
      </c>
      <c r="AA134" s="148"/>
      <c r="AB134" s="148"/>
      <c r="AC134" s="83"/>
      <c r="AD134" s="370">
        <f t="shared" si="19"/>
        <v>0</v>
      </c>
      <c r="AE134" s="201"/>
      <c r="AF134" s="38"/>
      <c r="AG134" s="53"/>
      <c r="AH134" s="168">
        <f t="shared" si="20"/>
        <v>0</v>
      </c>
      <c r="AI134" s="171">
        <f t="shared" si="21"/>
        <v>0</v>
      </c>
    </row>
    <row r="135" spans="1:35" x14ac:dyDescent="0.25">
      <c r="A135" s="333">
        <v>113</v>
      </c>
      <c r="B135" s="87" t="s">
        <v>98</v>
      </c>
      <c r="C135" s="99" t="s">
        <v>12</v>
      </c>
      <c r="D135" s="99"/>
      <c r="E135" s="18"/>
      <c r="F135" s="18"/>
      <c r="G135" s="18"/>
      <c r="H135" s="18"/>
      <c r="I135" s="100"/>
      <c r="J135" s="38">
        <f t="shared" ref="J135:J148" si="24">(D135+E135+G135+H135+I135)*$J$5</f>
        <v>0</v>
      </c>
      <c r="K135" s="38">
        <f t="shared" ref="K135:K148" si="25">(D135+F135+G135+H135+I135)*$K$5</f>
        <v>0</v>
      </c>
      <c r="L135" s="352">
        <f t="shared" si="14"/>
        <v>0</v>
      </c>
      <c r="M135" s="99"/>
      <c r="N135" s="18"/>
      <c r="O135" s="18"/>
      <c r="P135" s="18"/>
      <c r="Q135" s="18"/>
      <c r="R135" s="100"/>
      <c r="S135" s="100"/>
      <c r="T135" s="38">
        <f t="shared" si="15"/>
        <v>0</v>
      </c>
      <c r="U135" s="38">
        <f t="shared" si="16"/>
        <v>0</v>
      </c>
      <c r="V135" s="38"/>
      <c r="W135" s="166">
        <f t="shared" si="17"/>
        <v>0</v>
      </c>
      <c r="X135" s="83"/>
      <c r="Y135" s="18"/>
      <c r="Z135" s="206">
        <f t="shared" si="18"/>
        <v>0</v>
      </c>
      <c r="AA135" s="148"/>
      <c r="AB135" s="148"/>
      <c r="AC135" s="83"/>
      <c r="AD135" s="370">
        <f t="shared" si="19"/>
        <v>0</v>
      </c>
      <c r="AE135" s="201"/>
      <c r="AF135" s="38"/>
      <c r="AG135" s="53"/>
      <c r="AH135" s="168">
        <f t="shared" si="20"/>
        <v>0</v>
      </c>
      <c r="AI135" s="171">
        <f t="shared" si="21"/>
        <v>0</v>
      </c>
    </row>
    <row r="136" spans="1:35" x14ac:dyDescent="0.25">
      <c r="A136" s="333">
        <v>114</v>
      </c>
      <c r="B136" s="87" t="s">
        <v>99</v>
      </c>
      <c r="C136" s="99" t="s">
        <v>12</v>
      </c>
      <c r="D136" s="99"/>
      <c r="E136" s="18"/>
      <c r="F136" s="18"/>
      <c r="G136" s="18"/>
      <c r="H136" s="18"/>
      <c r="I136" s="100"/>
      <c r="J136" s="38">
        <f t="shared" si="24"/>
        <v>0</v>
      </c>
      <c r="K136" s="38">
        <f t="shared" si="25"/>
        <v>0</v>
      </c>
      <c r="L136" s="352">
        <f t="shared" ref="L136:L148" si="26">J136+K136</f>
        <v>0</v>
      </c>
      <c r="M136" s="99"/>
      <c r="N136" s="18"/>
      <c r="O136" s="18"/>
      <c r="P136" s="18"/>
      <c r="Q136" s="18"/>
      <c r="R136" s="100"/>
      <c r="S136" s="100"/>
      <c r="T136" s="38">
        <f t="shared" ref="T136:T148" si="27">(M136+N136+P136+Q136+R136)*$T$5</f>
        <v>0</v>
      </c>
      <c r="U136" s="38">
        <f t="shared" ref="U136:U148" si="28">(M136+O136+P136+Q136+R136)*$U$5</f>
        <v>0</v>
      </c>
      <c r="V136" s="38"/>
      <c r="W136" s="166">
        <f t="shared" ref="W136:W148" si="29">T136+U136+V136</f>
        <v>0</v>
      </c>
      <c r="X136" s="83"/>
      <c r="Y136" s="18"/>
      <c r="Z136" s="206">
        <f t="shared" ref="Z136:Z148" si="30">(Y136+X136)*$Z$5</f>
        <v>0</v>
      </c>
      <c r="AA136" s="148"/>
      <c r="AB136" s="148"/>
      <c r="AC136" s="83"/>
      <c r="AD136" s="370">
        <f t="shared" ref="AD136:AD148" si="31">(AC136+AB136+AA136)*$AD$5</f>
        <v>0</v>
      </c>
      <c r="AE136" s="201"/>
      <c r="AF136" s="38"/>
      <c r="AG136" s="53"/>
      <c r="AH136" s="168">
        <f t="shared" ref="AH136:AH148" si="32">(AG136+AF136+AE136)*$AH$5</f>
        <v>0</v>
      </c>
      <c r="AI136" s="171">
        <f t="shared" ref="AI136:AI148" si="33">L136+W136+Z136+AD136+AH136</f>
        <v>0</v>
      </c>
    </row>
    <row r="137" spans="1:35" x14ac:dyDescent="0.25">
      <c r="A137" s="101"/>
      <c r="B137" s="99" t="s">
        <v>100</v>
      </c>
      <c r="C137" s="18"/>
      <c r="D137" s="18"/>
      <c r="E137" s="18"/>
      <c r="F137" s="18"/>
      <c r="G137" s="18"/>
      <c r="H137" s="18"/>
      <c r="I137" s="18"/>
      <c r="J137" s="38">
        <f t="shared" si="24"/>
        <v>0</v>
      </c>
      <c r="K137" s="38">
        <f t="shared" si="25"/>
        <v>0</v>
      </c>
      <c r="L137" s="352">
        <f t="shared" si="26"/>
        <v>0</v>
      </c>
      <c r="M137" s="18"/>
      <c r="N137" s="18"/>
      <c r="O137" s="18"/>
      <c r="P137" s="18"/>
      <c r="Q137" s="18"/>
      <c r="R137" s="18"/>
      <c r="S137" s="18"/>
      <c r="T137" s="38">
        <f t="shared" si="27"/>
        <v>0</v>
      </c>
      <c r="U137" s="38">
        <f t="shared" si="28"/>
        <v>0</v>
      </c>
      <c r="V137" s="38"/>
      <c r="W137" s="166">
        <f t="shared" si="29"/>
        <v>0</v>
      </c>
      <c r="X137" s="83"/>
      <c r="Y137" s="18"/>
      <c r="Z137" s="206">
        <f t="shared" si="30"/>
        <v>0</v>
      </c>
      <c r="AA137" s="53"/>
      <c r="AB137" s="53"/>
      <c r="AC137" s="83"/>
      <c r="AD137" s="370">
        <f t="shared" si="31"/>
        <v>0</v>
      </c>
      <c r="AE137" s="201"/>
      <c r="AF137" s="38"/>
      <c r="AG137" s="53"/>
      <c r="AH137" s="168">
        <f t="shared" si="32"/>
        <v>0</v>
      </c>
      <c r="AI137" s="171">
        <f t="shared" si="33"/>
        <v>0</v>
      </c>
    </row>
    <row r="138" spans="1:35" x14ac:dyDescent="0.25">
      <c r="A138" s="428">
        <v>115</v>
      </c>
      <c r="B138" s="427" t="s">
        <v>299</v>
      </c>
      <c r="C138" s="426" t="s">
        <v>82</v>
      </c>
      <c r="D138" s="83"/>
      <c r="E138" s="18"/>
      <c r="F138" s="18"/>
      <c r="G138" s="18"/>
      <c r="H138" s="18"/>
      <c r="I138" s="18"/>
      <c r="J138" s="38">
        <f t="shared" si="24"/>
        <v>0</v>
      </c>
      <c r="K138" s="38">
        <f t="shared" si="25"/>
        <v>0</v>
      </c>
      <c r="L138" s="352">
        <f t="shared" si="26"/>
        <v>0</v>
      </c>
      <c r="M138" s="83"/>
      <c r="N138" s="18"/>
      <c r="O138" s="18"/>
      <c r="P138" s="18"/>
      <c r="Q138" s="18"/>
      <c r="R138" s="18"/>
      <c r="S138" s="18"/>
      <c r="T138" s="38">
        <f t="shared" si="27"/>
        <v>0</v>
      </c>
      <c r="U138" s="38">
        <f t="shared" si="28"/>
        <v>0</v>
      </c>
      <c r="V138" s="38"/>
      <c r="W138" s="166">
        <f t="shared" si="29"/>
        <v>0</v>
      </c>
      <c r="X138" s="83"/>
      <c r="Y138" s="18"/>
      <c r="Z138" s="206"/>
      <c r="AA138" s="53"/>
      <c r="AB138" s="53"/>
      <c r="AC138" s="83"/>
      <c r="AD138" s="370"/>
      <c r="AE138" s="201"/>
      <c r="AF138" s="38"/>
      <c r="AG138" s="53"/>
      <c r="AH138" s="168"/>
      <c r="AI138" s="171">
        <f t="shared" si="33"/>
        <v>0</v>
      </c>
    </row>
    <row r="139" spans="1:35" x14ac:dyDescent="0.25">
      <c r="A139" s="245">
        <v>116</v>
      </c>
      <c r="B139" s="261" t="s">
        <v>86</v>
      </c>
      <c r="C139" s="61" t="s">
        <v>12</v>
      </c>
      <c r="D139" s="300"/>
      <c r="E139" s="18"/>
      <c r="F139" s="18"/>
      <c r="G139" s="18"/>
      <c r="H139" s="18"/>
      <c r="I139" s="18"/>
      <c r="J139" s="38">
        <f t="shared" si="24"/>
        <v>0</v>
      </c>
      <c r="K139" s="38">
        <f t="shared" si="25"/>
        <v>0</v>
      </c>
      <c r="L139" s="352">
        <f t="shared" si="26"/>
        <v>0</v>
      </c>
      <c r="M139" s="61"/>
      <c r="N139" s="18"/>
      <c r="O139" s="18"/>
      <c r="P139" s="18"/>
      <c r="Q139" s="18"/>
      <c r="R139" s="18"/>
      <c r="S139" s="18"/>
      <c r="T139" s="38">
        <f t="shared" si="27"/>
        <v>0</v>
      </c>
      <c r="U139" s="38">
        <f t="shared" si="28"/>
        <v>0</v>
      </c>
      <c r="V139" s="38"/>
      <c r="W139" s="166">
        <f t="shared" si="29"/>
        <v>0</v>
      </c>
      <c r="X139" s="18"/>
      <c r="Y139" s="18"/>
      <c r="Z139" s="206">
        <f t="shared" si="30"/>
        <v>0</v>
      </c>
      <c r="AA139" s="35"/>
      <c r="AB139" s="35"/>
      <c r="AC139" s="18"/>
      <c r="AD139" s="370">
        <f t="shared" si="31"/>
        <v>0</v>
      </c>
      <c r="AE139" s="201"/>
      <c r="AF139" s="38"/>
      <c r="AG139" s="35"/>
      <c r="AH139" s="168">
        <f t="shared" si="32"/>
        <v>0</v>
      </c>
      <c r="AI139" s="171">
        <f t="shared" si="33"/>
        <v>0</v>
      </c>
    </row>
    <row r="140" spans="1:35" x14ac:dyDescent="0.25">
      <c r="A140" s="428">
        <v>117</v>
      </c>
      <c r="B140" s="262" t="s">
        <v>239</v>
      </c>
      <c r="C140" s="63" t="s">
        <v>82</v>
      </c>
      <c r="D140" s="291"/>
      <c r="E140" s="18"/>
      <c r="F140" s="18"/>
      <c r="G140" s="18"/>
      <c r="H140" s="18"/>
      <c r="I140" s="18"/>
      <c r="J140" s="38">
        <f t="shared" si="24"/>
        <v>0</v>
      </c>
      <c r="K140" s="38">
        <f t="shared" si="25"/>
        <v>0</v>
      </c>
      <c r="L140" s="352">
        <f t="shared" si="26"/>
        <v>0</v>
      </c>
      <c r="M140" s="63"/>
      <c r="N140" s="18"/>
      <c r="O140" s="18"/>
      <c r="P140" s="18"/>
      <c r="Q140" s="18"/>
      <c r="R140" s="18"/>
      <c r="S140" s="18"/>
      <c r="T140" s="38">
        <f t="shared" si="27"/>
        <v>0</v>
      </c>
      <c r="U140" s="38">
        <f t="shared" si="28"/>
        <v>0</v>
      </c>
      <c r="V140" s="38"/>
      <c r="W140" s="166">
        <f t="shared" si="29"/>
        <v>0</v>
      </c>
      <c r="X140" s="18"/>
      <c r="Y140" s="18"/>
      <c r="Z140" s="206">
        <f t="shared" si="30"/>
        <v>0</v>
      </c>
      <c r="AA140" s="35"/>
      <c r="AB140" s="35"/>
      <c r="AC140" s="18"/>
      <c r="AD140" s="370">
        <f t="shared" si="31"/>
        <v>0</v>
      </c>
      <c r="AE140" s="158"/>
      <c r="AF140" s="38"/>
      <c r="AG140" s="35"/>
      <c r="AH140" s="168">
        <f t="shared" si="32"/>
        <v>0</v>
      </c>
      <c r="AI140" s="171">
        <f t="shared" si="33"/>
        <v>0</v>
      </c>
    </row>
    <row r="141" spans="1:35" x14ac:dyDescent="0.25">
      <c r="A141" s="245">
        <v>118</v>
      </c>
      <c r="B141" s="261" t="s">
        <v>231</v>
      </c>
      <c r="C141" s="61" t="s">
        <v>12</v>
      </c>
      <c r="D141" s="300"/>
      <c r="E141" s="18"/>
      <c r="F141" s="18"/>
      <c r="G141" s="18"/>
      <c r="H141" s="18"/>
      <c r="I141" s="18"/>
      <c r="J141" s="38">
        <f t="shared" si="24"/>
        <v>0</v>
      </c>
      <c r="K141" s="38">
        <f t="shared" si="25"/>
        <v>0</v>
      </c>
      <c r="L141" s="352">
        <f t="shared" si="26"/>
        <v>0</v>
      </c>
      <c r="M141" s="61"/>
      <c r="N141" s="18"/>
      <c r="O141" s="18"/>
      <c r="P141" s="18"/>
      <c r="Q141" s="18"/>
      <c r="R141" s="18"/>
      <c r="S141" s="18"/>
      <c r="T141" s="38">
        <f t="shared" si="27"/>
        <v>0</v>
      </c>
      <c r="U141" s="38">
        <f t="shared" si="28"/>
        <v>0</v>
      </c>
      <c r="V141" s="38"/>
      <c r="W141" s="166">
        <f t="shared" si="29"/>
        <v>0</v>
      </c>
      <c r="X141" s="18"/>
      <c r="Y141" s="18"/>
      <c r="Z141" s="206">
        <f t="shared" si="30"/>
        <v>0</v>
      </c>
      <c r="AA141" s="35"/>
      <c r="AB141" s="35"/>
      <c r="AC141" s="18"/>
      <c r="AD141" s="370">
        <f t="shared" si="31"/>
        <v>0</v>
      </c>
      <c r="AE141" s="201"/>
      <c r="AF141" s="38"/>
      <c r="AG141" s="35"/>
      <c r="AH141" s="168">
        <f t="shared" si="32"/>
        <v>0</v>
      </c>
      <c r="AI141" s="171">
        <f t="shared" si="33"/>
        <v>0</v>
      </c>
    </row>
    <row r="142" spans="1:35" x14ac:dyDescent="0.25">
      <c r="A142" s="428">
        <v>119</v>
      </c>
      <c r="B142" s="261" t="s">
        <v>212</v>
      </c>
      <c r="C142" s="61" t="s">
        <v>12</v>
      </c>
      <c r="D142" s="300"/>
      <c r="E142" s="18"/>
      <c r="F142" s="18"/>
      <c r="G142" s="18"/>
      <c r="H142" s="18"/>
      <c r="I142" s="18"/>
      <c r="J142" s="38">
        <f t="shared" si="24"/>
        <v>0</v>
      </c>
      <c r="K142" s="38">
        <f t="shared" si="25"/>
        <v>0</v>
      </c>
      <c r="L142" s="352">
        <f t="shared" si="26"/>
        <v>0</v>
      </c>
      <c r="M142" s="61"/>
      <c r="N142" s="18"/>
      <c r="O142" s="18"/>
      <c r="P142" s="18"/>
      <c r="Q142" s="18"/>
      <c r="R142" s="18"/>
      <c r="S142" s="18"/>
      <c r="T142" s="38">
        <f t="shared" si="27"/>
        <v>0</v>
      </c>
      <c r="U142" s="38">
        <f t="shared" si="28"/>
        <v>0</v>
      </c>
      <c r="V142" s="38"/>
      <c r="W142" s="166">
        <f t="shared" si="29"/>
        <v>0</v>
      </c>
      <c r="X142" s="18"/>
      <c r="Y142" s="18"/>
      <c r="Z142" s="206">
        <f t="shared" si="30"/>
        <v>0</v>
      </c>
      <c r="AA142" s="35"/>
      <c r="AB142" s="35"/>
      <c r="AC142" s="18"/>
      <c r="AD142" s="370">
        <f t="shared" si="31"/>
        <v>0</v>
      </c>
      <c r="AE142" s="201"/>
      <c r="AF142" s="38"/>
      <c r="AG142" s="35"/>
      <c r="AH142" s="168">
        <f t="shared" si="32"/>
        <v>0</v>
      </c>
      <c r="AI142" s="171">
        <f t="shared" si="33"/>
        <v>0</v>
      </c>
    </row>
    <row r="143" spans="1:35" x14ac:dyDescent="0.25">
      <c r="A143" s="245">
        <v>120</v>
      </c>
      <c r="B143" s="22" t="s">
        <v>19</v>
      </c>
      <c r="C143" s="23" t="s">
        <v>12</v>
      </c>
      <c r="D143" s="300"/>
      <c r="E143" s="18"/>
      <c r="F143" s="18"/>
      <c r="G143" s="18"/>
      <c r="H143" s="18"/>
      <c r="I143" s="18"/>
      <c r="J143" s="38">
        <f t="shared" si="24"/>
        <v>0</v>
      </c>
      <c r="K143" s="38">
        <f t="shared" si="25"/>
        <v>0</v>
      </c>
      <c r="L143" s="352">
        <f t="shared" si="26"/>
        <v>0</v>
      </c>
      <c r="M143" s="61"/>
      <c r="N143" s="18"/>
      <c r="O143" s="18"/>
      <c r="P143" s="18"/>
      <c r="Q143" s="18"/>
      <c r="R143" s="18"/>
      <c r="S143" s="18"/>
      <c r="T143" s="38">
        <f t="shared" si="27"/>
        <v>0</v>
      </c>
      <c r="U143" s="38">
        <f t="shared" si="28"/>
        <v>0</v>
      </c>
      <c r="V143" s="38"/>
      <c r="W143" s="166">
        <f t="shared" si="29"/>
        <v>0</v>
      </c>
      <c r="X143" s="18"/>
      <c r="Y143" s="18"/>
      <c r="Z143" s="206">
        <f t="shared" si="30"/>
        <v>0</v>
      </c>
      <c r="AA143" s="35"/>
      <c r="AB143" s="35"/>
      <c r="AC143" s="18"/>
      <c r="AD143" s="370">
        <f t="shared" si="31"/>
        <v>0</v>
      </c>
      <c r="AE143" s="201"/>
      <c r="AF143" s="38"/>
      <c r="AG143" s="35"/>
      <c r="AH143" s="168">
        <f t="shared" si="32"/>
        <v>0</v>
      </c>
      <c r="AI143" s="171">
        <f t="shared" si="33"/>
        <v>0</v>
      </c>
    </row>
    <row r="144" spans="1:35" ht="22.5" x14ac:dyDescent="0.25">
      <c r="A144" s="428">
        <v>121</v>
      </c>
      <c r="B144" s="261" t="s">
        <v>233</v>
      </c>
      <c r="C144" s="61" t="s">
        <v>82</v>
      </c>
      <c r="D144" s="300"/>
      <c r="E144" s="18"/>
      <c r="F144" s="18"/>
      <c r="G144" s="18"/>
      <c r="H144" s="18"/>
      <c r="I144" s="18"/>
      <c r="J144" s="38">
        <f t="shared" si="24"/>
        <v>0</v>
      </c>
      <c r="K144" s="38">
        <f t="shared" si="25"/>
        <v>0</v>
      </c>
      <c r="L144" s="352">
        <f t="shared" si="26"/>
        <v>0</v>
      </c>
      <c r="M144" s="61"/>
      <c r="N144" s="18"/>
      <c r="O144" s="18"/>
      <c r="P144" s="18"/>
      <c r="Q144" s="18"/>
      <c r="R144" s="18"/>
      <c r="S144" s="18"/>
      <c r="T144" s="38">
        <f t="shared" si="27"/>
        <v>0</v>
      </c>
      <c r="U144" s="38">
        <f t="shared" si="28"/>
        <v>0</v>
      </c>
      <c r="V144" s="38"/>
      <c r="W144" s="166">
        <f t="shared" si="29"/>
        <v>0</v>
      </c>
      <c r="X144" s="18"/>
      <c r="Y144" s="18"/>
      <c r="Z144" s="206">
        <f t="shared" si="30"/>
        <v>0</v>
      </c>
      <c r="AA144" s="35"/>
      <c r="AB144" s="35"/>
      <c r="AC144" s="18"/>
      <c r="AD144" s="370">
        <f t="shared" si="31"/>
        <v>0</v>
      </c>
      <c r="AE144" s="201"/>
      <c r="AF144" s="38"/>
      <c r="AG144" s="35"/>
      <c r="AH144" s="168">
        <f t="shared" si="32"/>
        <v>0</v>
      </c>
      <c r="AI144" s="171">
        <f t="shared" si="33"/>
        <v>0</v>
      </c>
    </row>
    <row r="145" spans="1:35" x14ac:dyDescent="0.25">
      <c r="A145" s="245">
        <v>122</v>
      </c>
      <c r="B145" s="261" t="s">
        <v>234</v>
      </c>
      <c r="C145" s="61" t="s">
        <v>82</v>
      </c>
      <c r="D145" s="300"/>
      <c r="E145" s="18"/>
      <c r="F145" s="18"/>
      <c r="G145" s="18"/>
      <c r="H145" s="18"/>
      <c r="I145" s="18"/>
      <c r="J145" s="38">
        <f t="shared" si="24"/>
        <v>0</v>
      </c>
      <c r="K145" s="38">
        <f t="shared" si="25"/>
        <v>0</v>
      </c>
      <c r="L145" s="352">
        <f t="shared" si="26"/>
        <v>0</v>
      </c>
      <c r="M145" s="61"/>
      <c r="N145" s="18"/>
      <c r="O145" s="18"/>
      <c r="P145" s="18"/>
      <c r="Q145" s="18"/>
      <c r="R145" s="18"/>
      <c r="S145" s="18"/>
      <c r="T145" s="38">
        <f t="shared" si="27"/>
        <v>0</v>
      </c>
      <c r="U145" s="38">
        <f t="shared" si="28"/>
        <v>0</v>
      </c>
      <c r="V145" s="38"/>
      <c r="W145" s="166">
        <f t="shared" si="29"/>
        <v>0</v>
      </c>
      <c r="X145" s="18"/>
      <c r="Y145" s="18"/>
      <c r="Z145" s="206">
        <f t="shared" si="30"/>
        <v>0</v>
      </c>
      <c r="AA145" s="35"/>
      <c r="AB145" s="35"/>
      <c r="AC145" s="18"/>
      <c r="AD145" s="370">
        <f t="shared" si="31"/>
        <v>0</v>
      </c>
      <c r="AE145" s="201"/>
      <c r="AF145" s="38"/>
      <c r="AG145" s="35"/>
      <c r="AH145" s="168">
        <f t="shared" si="32"/>
        <v>0</v>
      </c>
      <c r="AI145" s="171">
        <f t="shared" si="33"/>
        <v>0</v>
      </c>
    </row>
    <row r="146" spans="1:35" x14ac:dyDescent="0.25">
      <c r="A146" s="428">
        <v>123</v>
      </c>
      <c r="B146" s="261" t="s">
        <v>241</v>
      </c>
      <c r="C146" s="61" t="s">
        <v>82</v>
      </c>
      <c r="D146" s="300"/>
      <c r="E146" s="18"/>
      <c r="F146" s="18"/>
      <c r="G146" s="18"/>
      <c r="H146" s="18"/>
      <c r="I146" s="18"/>
      <c r="J146" s="38">
        <f t="shared" si="24"/>
        <v>0</v>
      </c>
      <c r="K146" s="38">
        <f t="shared" si="25"/>
        <v>0</v>
      </c>
      <c r="L146" s="352">
        <f t="shared" si="26"/>
        <v>0</v>
      </c>
      <c r="M146" s="61"/>
      <c r="N146" s="18"/>
      <c r="O146" s="18"/>
      <c r="P146" s="18"/>
      <c r="Q146" s="18"/>
      <c r="R146" s="18"/>
      <c r="S146" s="18"/>
      <c r="T146" s="38">
        <f t="shared" si="27"/>
        <v>0</v>
      </c>
      <c r="U146" s="38">
        <f t="shared" si="28"/>
        <v>0</v>
      </c>
      <c r="V146" s="38"/>
      <c r="W146" s="166">
        <f t="shared" si="29"/>
        <v>0</v>
      </c>
      <c r="X146" s="18"/>
      <c r="Y146" s="18"/>
      <c r="Z146" s="206">
        <f t="shared" si="30"/>
        <v>0</v>
      </c>
      <c r="AA146" s="18"/>
      <c r="AB146" s="18"/>
      <c r="AC146" s="18"/>
      <c r="AD146" s="370">
        <f t="shared" si="31"/>
        <v>0</v>
      </c>
      <c r="AE146" s="201"/>
      <c r="AF146" s="38"/>
      <c r="AG146" s="35"/>
      <c r="AH146" s="168">
        <f t="shared" si="32"/>
        <v>0</v>
      </c>
      <c r="AI146" s="171">
        <f t="shared" si="33"/>
        <v>0</v>
      </c>
    </row>
    <row r="147" spans="1:35" ht="22.5" x14ac:dyDescent="0.25">
      <c r="A147" s="245">
        <v>124</v>
      </c>
      <c r="B147" s="261" t="s">
        <v>235</v>
      </c>
      <c r="C147" s="61" t="s">
        <v>82</v>
      </c>
      <c r="D147" s="300"/>
      <c r="E147" s="18"/>
      <c r="F147" s="18"/>
      <c r="G147" s="18"/>
      <c r="H147" s="18"/>
      <c r="I147" s="18"/>
      <c r="J147" s="38">
        <f t="shared" si="24"/>
        <v>0</v>
      </c>
      <c r="K147" s="38">
        <f t="shared" si="25"/>
        <v>0</v>
      </c>
      <c r="L147" s="352">
        <f t="shared" si="26"/>
        <v>0</v>
      </c>
      <c r="M147" s="61"/>
      <c r="N147" s="18"/>
      <c r="O147" s="18"/>
      <c r="P147" s="18"/>
      <c r="Q147" s="18"/>
      <c r="R147" s="18"/>
      <c r="S147" s="18"/>
      <c r="T147" s="38">
        <f t="shared" si="27"/>
        <v>0</v>
      </c>
      <c r="U147" s="38">
        <f t="shared" si="28"/>
        <v>0</v>
      </c>
      <c r="V147" s="38"/>
      <c r="W147" s="166">
        <f t="shared" si="29"/>
        <v>0</v>
      </c>
      <c r="X147" s="18"/>
      <c r="Y147" s="18"/>
      <c r="Z147" s="206">
        <f t="shared" si="30"/>
        <v>0</v>
      </c>
      <c r="AA147" s="18"/>
      <c r="AB147" s="18"/>
      <c r="AC147" s="18"/>
      <c r="AD147" s="370">
        <f t="shared" si="31"/>
        <v>0</v>
      </c>
      <c r="AE147" s="201"/>
      <c r="AF147" s="38"/>
      <c r="AG147" s="35"/>
      <c r="AH147" s="168">
        <f t="shared" si="32"/>
        <v>0</v>
      </c>
      <c r="AI147" s="171">
        <f t="shared" si="33"/>
        <v>0</v>
      </c>
    </row>
    <row r="148" spans="1:35" x14ac:dyDescent="0.25">
      <c r="A148" s="428">
        <v>125</v>
      </c>
      <c r="B148" s="261" t="s">
        <v>211</v>
      </c>
      <c r="C148" s="61" t="s">
        <v>82</v>
      </c>
      <c r="D148" s="300"/>
      <c r="E148" s="18"/>
      <c r="F148" s="18"/>
      <c r="G148" s="18"/>
      <c r="H148" s="18"/>
      <c r="I148" s="18"/>
      <c r="J148" s="38">
        <f t="shared" si="24"/>
        <v>0</v>
      </c>
      <c r="K148" s="38">
        <f t="shared" si="25"/>
        <v>0</v>
      </c>
      <c r="L148" s="352">
        <f t="shared" si="26"/>
        <v>0</v>
      </c>
      <c r="M148" s="61"/>
      <c r="N148" s="18"/>
      <c r="O148" s="18"/>
      <c r="P148" s="18"/>
      <c r="Q148" s="18"/>
      <c r="R148" s="18"/>
      <c r="S148" s="18"/>
      <c r="T148" s="38">
        <f t="shared" si="27"/>
        <v>0</v>
      </c>
      <c r="U148" s="38">
        <f t="shared" si="28"/>
        <v>0</v>
      </c>
      <c r="V148" s="38"/>
      <c r="W148" s="166">
        <f t="shared" si="29"/>
        <v>0</v>
      </c>
      <c r="X148" s="18"/>
      <c r="Y148" s="18"/>
      <c r="Z148" s="206">
        <f t="shared" si="30"/>
        <v>0</v>
      </c>
      <c r="AA148" s="18"/>
      <c r="AB148" s="18"/>
      <c r="AC148" s="18"/>
      <c r="AD148" s="370">
        <f t="shared" si="31"/>
        <v>0</v>
      </c>
      <c r="AE148" s="201"/>
      <c r="AF148" s="35"/>
      <c r="AG148" s="35"/>
      <c r="AH148" s="168">
        <f t="shared" si="32"/>
        <v>0</v>
      </c>
      <c r="AI148" s="171">
        <f t="shared" si="33"/>
        <v>0</v>
      </c>
    </row>
  </sheetData>
  <mergeCells count="21">
    <mergeCell ref="AI2:AI4"/>
    <mergeCell ref="J2:J4"/>
    <mergeCell ref="K2:K4"/>
    <mergeCell ref="L2:L4"/>
    <mergeCell ref="AH2:AH4"/>
    <mergeCell ref="M2:S2"/>
    <mergeCell ref="T2:T4"/>
    <mergeCell ref="U2:U4"/>
    <mergeCell ref="W2:W4"/>
    <mergeCell ref="Z2:Z4"/>
    <mergeCell ref="AE2:AG2"/>
    <mergeCell ref="A131:B131"/>
    <mergeCell ref="A1:AH1"/>
    <mergeCell ref="AA2:AC2"/>
    <mergeCell ref="AD2:AD4"/>
    <mergeCell ref="X2:Y2"/>
    <mergeCell ref="D2:I2"/>
    <mergeCell ref="V2:V4"/>
    <mergeCell ref="AF3:AF4"/>
    <mergeCell ref="AG3:AG4"/>
    <mergeCell ref="AE3:AE4"/>
  </mergeCells>
  <pageMargins left="0" right="0" top="0" bottom="0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8"/>
  <sheetViews>
    <sheetView zoomScaleNormal="100" workbookViewId="0">
      <pane xSplit="3" ySplit="5" topLeftCell="D18" activePane="bottomRight" state="frozen"/>
      <selection activeCell="A3" sqref="A3"/>
      <selection pane="topRight" activeCell="D3" sqref="D3"/>
      <selection pane="bottomLeft" activeCell="A9" sqref="A9"/>
      <selection pane="bottomRight" activeCell="Z21" sqref="Z21"/>
    </sheetView>
  </sheetViews>
  <sheetFormatPr defaultRowHeight="15" x14ac:dyDescent="0.25"/>
  <cols>
    <col min="1" max="1" width="5" customWidth="1"/>
    <col min="2" max="2" width="23" style="273" customWidth="1"/>
    <col min="3" max="3" width="4.140625" customWidth="1"/>
    <col min="4" max="4" width="8.140625" customWidth="1"/>
    <col min="5" max="5" width="9" hidden="1" customWidth="1"/>
    <col min="6" max="6" width="9.5703125" customWidth="1"/>
    <col min="7" max="10" width="8.140625" customWidth="1"/>
    <col min="11" max="11" width="7.7109375" customWidth="1"/>
    <col min="12" max="12" width="6.28515625" customWidth="1"/>
    <col min="13" max="14" width="7.42578125" customWidth="1"/>
    <col min="15" max="15" width="8.140625" hidden="1" customWidth="1"/>
    <col min="16" max="16" width="11.7109375" customWidth="1"/>
    <col min="17" max="17" width="9" hidden="1" customWidth="1"/>
    <col min="18" max="19" width="8.140625" customWidth="1"/>
    <col min="20" max="20" width="9.5703125" customWidth="1"/>
    <col min="21" max="21" width="8.140625" customWidth="1"/>
    <col min="22" max="25" width="8.140625" hidden="1" customWidth="1"/>
    <col min="26" max="26" width="9.42578125" customWidth="1"/>
    <col min="27" max="27" width="8.140625" customWidth="1"/>
    <col min="28" max="28" width="7" customWidth="1"/>
    <col min="29" max="29" width="8.140625" customWidth="1"/>
    <col min="30" max="30" width="12.85546875" style="169" customWidth="1"/>
  </cols>
  <sheetData>
    <row r="1" spans="1:30" ht="18.75" customHeight="1" x14ac:dyDescent="0.25">
      <c r="A1" s="527" t="s">
        <v>113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  <c r="AB1" s="527"/>
      <c r="AC1" s="527"/>
      <c r="AD1" s="527"/>
    </row>
    <row r="2" spans="1:30" ht="28.5" customHeight="1" x14ac:dyDescent="0.25">
      <c r="A2" s="102"/>
      <c r="B2" s="324"/>
      <c r="C2" s="103"/>
      <c r="D2" s="482" t="s">
        <v>276</v>
      </c>
      <c r="E2" s="483"/>
      <c r="F2" s="483"/>
      <c r="G2" s="483"/>
      <c r="H2" s="484"/>
      <c r="I2" s="453" t="s">
        <v>124</v>
      </c>
      <c r="J2" s="492" t="s">
        <v>363</v>
      </c>
      <c r="K2" s="493"/>
      <c r="L2" s="493"/>
      <c r="M2" s="493"/>
      <c r="N2" s="493"/>
      <c r="O2" s="494"/>
      <c r="P2" s="475" t="s">
        <v>364</v>
      </c>
      <c r="Q2" s="475"/>
      <c r="R2" s="456" t="s">
        <v>124</v>
      </c>
      <c r="S2" s="533" t="s">
        <v>349</v>
      </c>
      <c r="T2" s="534"/>
      <c r="U2" s="489" t="s">
        <v>124</v>
      </c>
      <c r="V2" s="537" t="s">
        <v>351</v>
      </c>
      <c r="W2" s="538"/>
      <c r="X2" s="539"/>
      <c r="Y2" s="479" t="s">
        <v>124</v>
      </c>
      <c r="Z2" s="530" t="s">
        <v>373</v>
      </c>
      <c r="AA2" s="531"/>
      <c r="AB2" s="532"/>
      <c r="AC2" s="467" t="s">
        <v>124</v>
      </c>
      <c r="AD2" s="470" t="s">
        <v>144</v>
      </c>
    </row>
    <row r="3" spans="1:30" s="34" customFormat="1" ht="62.25" customHeight="1" x14ac:dyDescent="0.25">
      <c r="A3" s="104"/>
      <c r="B3" s="325" t="s">
        <v>133</v>
      </c>
      <c r="C3" s="106"/>
      <c r="D3" s="403" t="s">
        <v>162</v>
      </c>
      <c r="E3" s="399"/>
      <c r="F3" s="398" t="s">
        <v>250</v>
      </c>
      <c r="G3" s="398" t="s">
        <v>118</v>
      </c>
      <c r="H3" s="403" t="s">
        <v>147</v>
      </c>
      <c r="I3" s="528"/>
      <c r="J3" s="42" t="s">
        <v>332</v>
      </c>
      <c r="K3" s="211" t="s">
        <v>250</v>
      </c>
      <c r="L3" s="178"/>
      <c r="M3" s="211" t="s">
        <v>118</v>
      </c>
      <c r="N3" s="42" t="s">
        <v>147</v>
      </c>
      <c r="O3" s="211"/>
      <c r="P3" s="476"/>
      <c r="Q3" s="476"/>
      <c r="R3" s="535"/>
      <c r="S3" s="212" t="s">
        <v>143</v>
      </c>
      <c r="T3" s="338" t="s">
        <v>365</v>
      </c>
      <c r="U3" s="509"/>
      <c r="V3" s="371" t="s">
        <v>346</v>
      </c>
      <c r="W3" s="440" t="s">
        <v>336</v>
      </c>
      <c r="X3" s="365" t="s">
        <v>149</v>
      </c>
      <c r="Y3" s="480"/>
      <c r="Z3" s="451" t="s">
        <v>392</v>
      </c>
      <c r="AA3" s="451" t="s">
        <v>384</v>
      </c>
      <c r="AB3" s="449" t="s">
        <v>149</v>
      </c>
      <c r="AC3" s="468"/>
      <c r="AD3" s="471"/>
    </row>
    <row r="4" spans="1:30" x14ac:dyDescent="0.25">
      <c r="A4" s="104"/>
      <c r="B4" s="326" t="s">
        <v>4</v>
      </c>
      <c r="C4" s="106"/>
      <c r="D4" s="353" t="s">
        <v>153</v>
      </c>
      <c r="E4" s="351"/>
      <c r="F4" s="353" t="s">
        <v>153</v>
      </c>
      <c r="G4" s="353" t="s">
        <v>153</v>
      </c>
      <c r="H4" s="353" t="s">
        <v>153</v>
      </c>
      <c r="I4" s="529"/>
      <c r="J4" s="155" t="s">
        <v>243</v>
      </c>
      <c r="K4" s="155" t="s">
        <v>243</v>
      </c>
      <c r="L4" s="153" t="s">
        <v>243</v>
      </c>
      <c r="M4" s="361" t="s">
        <v>243</v>
      </c>
      <c r="N4" s="155" t="s">
        <v>243</v>
      </c>
      <c r="O4" s="357"/>
      <c r="P4" s="477"/>
      <c r="Q4" s="477"/>
      <c r="R4" s="536"/>
      <c r="S4" s="204" t="s">
        <v>243</v>
      </c>
      <c r="T4" s="209" t="s">
        <v>243</v>
      </c>
      <c r="U4" s="510"/>
      <c r="V4" s="367" t="s">
        <v>243</v>
      </c>
      <c r="W4" s="375" t="s">
        <v>243</v>
      </c>
      <c r="X4" s="366" t="s">
        <v>243</v>
      </c>
      <c r="Y4" s="481"/>
      <c r="Z4" s="452"/>
      <c r="AA4" s="452"/>
      <c r="AB4" s="450"/>
      <c r="AC4" s="469"/>
      <c r="AD4" s="472"/>
    </row>
    <row r="5" spans="1:30" x14ac:dyDescent="0.25">
      <c r="A5" s="107"/>
      <c r="B5" s="327" t="s">
        <v>5</v>
      </c>
      <c r="C5" s="108"/>
      <c r="D5" s="423" t="s">
        <v>7</v>
      </c>
      <c r="E5" s="404"/>
      <c r="F5" s="404" t="s">
        <v>87</v>
      </c>
      <c r="G5" s="423" t="s">
        <v>159</v>
      </c>
      <c r="H5" s="423" t="s">
        <v>269</v>
      </c>
      <c r="I5" s="196">
        <v>1</v>
      </c>
      <c r="J5" s="396" t="s">
        <v>7</v>
      </c>
      <c r="K5" s="395" t="s">
        <v>141</v>
      </c>
      <c r="L5" s="358"/>
      <c r="M5" s="396" t="s">
        <v>159</v>
      </c>
      <c r="N5" s="396" t="s">
        <v>248</v>
      </c>
      <c r="O5" s="358"/>
      <c r="P5" s="195" t="s">
        <v>259</v>
      </c>
      <c r="Q5" s="195"/>
      <c r="R5" s="196">
        <f>Q5+P5</f>
        <v>1</v>
      </c>
      <c r="S5" s="205" t="s">
        <v>152</v>
      </c>
      <c r="T5" s="210" t="s">
        <v>160</v>
      </c>
      <c r="U5" s="196">
        <v>1</v>
      </c>
      <c r="V5" s="373" t="s">
        <v>114</v>
      </c>
      <c r="W5" s="441" t="s">
        <v>6</v>
      </c>
      <c r="X5" s="368" t="s">
        <v>9</v>
      </c>
      <c r="Y5" s="196">
        <v>0</v>
      </c>
      <c r="Z5" s="156" t="s">
        <v>393</v>
      </c>
      <c r="AA5" s="154" t="s">
        <v>6</v>
      </c>
      <c r="AB5" s="154" t="s">
        <v>9</v>
      </c>
      <c r="AC5" s="195" t="s">
        <v>259</v>
      </c>
      <c r="AD5" s="177">
        <f>I5+R5+U5+Y5+AC5</f>
        <v>4</v>
      </c>
    </row>
    <row r="6" spans="1:30" x14ac:dyDescent="0.25">
      <c r="A6" s="104"/>
      <c r="B6" s="325" t="s">
        <v>197</v>
      </c>
      <c r="C6" s="109"/>
      <c r="D6" s="32"/>
      <c r="E6" s="32"/>
      <c r="F6" s="32"/>
      <c r="G6" s="33"/>
      <c r="H6" s="33"/>
      <c r="I6" s="33"/>
      <c r="J6" s="32"/>
      <c r="K6" s="32"/>
      <c r="L6" s="32"/>
      <c r="M6" s="33"/>
      <c r="N6" s="33"/>
      <c r="O6" s="33"/>
      <c r="P6" s="147"/>
      <c r="Q6" s="147"/>
      <c r="R6" s="33"/>
      <c r="S6" s="33"/>
      <c r="T6" s="33"/>
      <c r="U6" s="33"/>
      <c r="V6" s="14"/>
      <c r="W6" s="33"/>
      <c r="X6" s="33"/>
      <c r="Y6" s="33"/>
      <c r="Z6" s="33"/>
      <c r="AA6" s="33"/>
      <c r="AB6" s="33"/>
      <c r="AC6" s="147"/>
      <c r="AD6" s="170"/>
    </row>
    <row r="7" spans="1:30" x14ac:dyDescent="0.25">
      <c r="A7" s="110">
        <v>1</v>
      </c>
      <c r="B7" s="111" t="s">
        <v>11</v>
      </c>
      <c r="C7" s="112" t="s">
        <v>12</v>
      </c>
      <c r="D7" s="38"/>
      <c r="E7" s="38"/>
      <c r="F7" s="38"/>
      <c r="G7" s="38"/>
      <c r="H7" s="38"/>
      <c r="I7" s="352">
        <f>(H7+G7+F7+E7+D7)*$I$5</f>
        <v>0</v>
      </c>
      <c r="J7" s="38"/>
      <c r="K7" s="38"/>
      <c r="L7" s="38"/>
      <c r="M7" s="38"/>
      <c r="N7" s="38"/>
      <c r="O7" s="38"/>
      <c r="P7" s="38">
        <f>(J7+K7+L7+M7+N7)*$P$5</f>
        <v>0</v>
      </c>
      <c r="Q7" s="38">
        <f>(J7+K7+L7+M7+O7+N7)*$Q$5</f>
        <v>0</v>
      </c>
      <c r="R7" s="166">
        <f>P7+Q7</f>
        <v>0</v>
      </c>
      <c r="S7" s="38"/>
      <c r="T7" s="38"/>
      <c r="U7" s="206">
        <f>(T7+S7)*$U$5</f>
        <v>0</v>
      </c>
      <c r="V7" s="144"/>
      <c r="W7" s="38"/>
      <c r="X7" s="38"/>
      <c r="Y7" s="370">
        <f>(X7+W7+V7)*$Y$5</f>
        <v>0</v>
      </c>
      <c r="Z7" s="38"/>
      <c r="AA7" s="38"/>
      <c r="AB7" s="38"/>
      <c r="AC7" s="168">
        <f>(AB7+AA7+Z7)*$AC$5</f>
        <v>0</v>
      </c>
      <c r="AD7" s="171">
        <f>I7+R7+U7+Y7+AC7</f>
        <v>0</v>
      </c>
    </row>
    <row r="8" spans="1:30" x14ac:dyDescent="0.25">
      <c r="A8" s="110">
        <v>2</v>
      </c>
      <c r="B8" s="113" t="s">
        <v>13</v>
      </c>
      <c r="C8" s="114" t="s">
        <v>12</v>
      </c>
      <c r="D8" s="38"/>
      <c r="E8" s="38"/>
      <c r="F8" s="38"/>
      <c r="G8" s="38"/>
      <c r="H8" s="38">
        <v>2.5000000000000001E-2</v>
      </c>
      <c r="I8" s="352">
        <f t="shared" ref="I8:I38" si="0">(H8+G8+F8+E8+D8)*$I$5</f>
        <v>2.5000000000000001E-2</v>
      </c>
      <c r="J8" s="38"/>
      <c r="K8" s="38"/>
      <c r="L8" s="38"/>
      <c r="M8" s="38"/>
      <c r="N8" s="38">
        <v>0.02</v>
      </c>
      <c r="O8" s="38"/>
      <c r="P8" s="38">
        <f t="shared" ref="P8:P71" si="1">(J8+K8+L8+M8+N8)*$P$5</f>
        <v>0.02</v>
      </c>
      <c r="Q8" s="38">
        <f t="shared" ref="Q8:Q71" si="2">(J8+K8+L8+M8+O8+N8)*$Q$5</f>
        <v>0</v>
      </c>
      <c r="R8" s="166">
        <f t="shared" ref="R8:R71" si="3">P8+Q8</f>
        <v>0.02</v>
      </c>
      <c r="S8" s="38"/>
      <c r="T8" s="38"/>
      <c r="U8" s="206">
        <f t="shared" ref="U8:U71" si="4">(T8+S8)*$U$5</f>
        <v>0</v>
      </c>
      <c r="V8" s="144"/>
      <c r="W8" s="38"/>
      <c r="X8" s="38"/>
      <c r="Y8" s="370">
        <f t="shared" ref="Y8:Y71" si="5">(X8+W8+V8)*$Y$5</f>
        <v>0</v>
      </c>
      <c r="Z8" s="160"/>
      <c r="AA8" s="38"/>
      <c r="AB8" s="38"/>
      <c r="AC8" s="168">
        <f t="shared" ref="AC8:AC71" si="6">(AB8+AA8+Z8)*$AC$5</f>
        <v>0</v>
      </c>
      <c r="AD8" s="171">
        <f t="shared" ref="AD8:AD71" si="7">I8+R8+U8+Y8+AC8</f>
        <v>4.4999999999999998E-2</v>
      </c>
    </row>
    <row r="9" spans="1:30" x14ac:dyDescent="0.25">
      <c r="A9" s="110">
        <v>3</v>
      </c>
      <c r="B9" s="78" t="s">
        <v>146</v>
      </c>
      <c r="C9" s="112" t="s">
        <v>12</v>
      </c>
      <c r="D9" s="38"/>
      <c r="E9" s="38"/>
      <c r="F9" s="38"/>
      <c r="G9" s="38"/>
      <c r="H9" s="38">
        <v>0.02</v>
      </c>
      <c r="I9" s="352">
        <f t="shared" si="0"/>
        <v>0.02</v>
      </c>
      <c r="J9" s="38"/>
      <c r="K9" s="38"/>
      <c r="L9" s="38"/>
      <c r="M9" s="38"/>
      <c r="N9" s="38">
        <v>0.03</v>
      </c>
      <c r="O9" s="38"/>
      <c r="P9" s="38">
        <f t="shared" si="1"/>
        <v>0.03</v>
      </c>
      <c r="Q9" s="38">
        <f t="shared" si="2"/>
        <v>0</v>
      </c>
      <c r="R9" s="166">
        <f t="shared" si="3"/>
        <v>0.03</v>
      </c>
      <c r="S9" s="38"/>
      <c r="T9" s="38"/>
      <c r="U9" s="206">
        <f t="shared" si="4"/>
        <v>0</v>
      </c>
      <c r="V9" s="144"/>
      <c r="W9" s="38"/>
      <c r="X9" s="167">
        <v>0.03</v>
      </c>
      <c r="Y9" s="370">
        <f t="shared" si="5"/>
        <v>0</v>
      </c>
      <c r="Z9" s="160"/>
      <c r="AA9" s="38"/>
      <c r="AB9" s="168">
        <v>0.03</v>
      </c>
      <c r="AC9" s="168">
        <f t="shared" si="6"/>
        <v>0.03</v>
      </c>
      <c r="AD9" s="171">
        <f t="shared" si="7"/>
        <v>0.08</v>
      </c>
    </row>
    <row r="10" spans="1:30" x14ac:dyDescent="0.25">
      <c r="A10" s="110">
        <v>4</v>
      </c>
      <c r="B10" s="85" t="s">
        <v>185</v>
      </c>
      <c r="C10" s="116" t="s">
        <v>82</v>
      </c>
      <c r="D10" s="38"/>
      <c r="E10" s="38"/>
      <c r="F10" s="38"/>
      <c r="G10" s="38"/>
      <c r="H10" s="38"/>
      <c r="I10" s="352">
        <f t="shared" si="0"/>
        <v>0</v>
      </c>
      <c r="J10" s="38"/>
      <c r="K10" s="38"/>
      <c r="L10" s="38"/>
      <c r="M10" s="38"/>
      <c r="N10" s="38"/>
      <c r="O10" s="38"/>
      <c r="P10" s="38">
        <f t="shared" si="1"/>
        <v>0</v>
      </c>
      <c r="Q10" s="38">
        <f t="shared" si="2"/>
        <v>0</v>
      </c>
      <c r="R10" s="166">
        <f t="shared" si="3"/>
        <v>0</v>
      </c>
      <c r="S10" s="38"/>
      <c r="T10" s="38"/>
      <c r="U10" s="206">
        <f t="shared" si="4"/>
        <v>0</v>
      </c>
      <c r="V10" s="144"/>
      <c r="W10" s="38"/>
      <c r="X10" s="38"/>
      <c r="Y10" s="370">
        <f t="shared" si="5"/>
        <v>0</v>
      </c>
      <c r="Z10" s="160"/>
      <c r="AA10" s="38"/>
      <c r="AB10" s="38"/>
      <c r="AC10" s="168">
        <f t="shared" si="6"/>
        <v>0</v>
      </c>
      <c r="AD10" s="171">
        <f t="shared" si="7"/>
        <v>0</v>
      </c>
    </row>
    <row r="11" spans="1:30" x14ac:dyDescent="0.25">
      <c r="A11" s="104"/>
      <c r="B11" s="325" t="s">
        <v>186</v>
      </c>
      <c r="C11" s="105"/>
      <c r="D11" s="38"/>
      <c r="E11" s="38"/>
      <c r="F11" s="38"/>
      <c r="G11" s="38"/>
      <c r="H11" s="38"/>
      <c r="I11" s="352">
        <f t="shared" si="0"/>
        <v>0</v>
      </c>
      <c r="J11" s="38"/>
      <c r="K11" s="38"/>
      <c r="L11" s="38"/>
      <c r="M11" s="38"/>
      <c r="N11" s="38"/>
      <c r="O11" s="38"/>
      <c r="P11" s="38">
        <f t="shared" si="1"/>
        <v>0</v>
      </c>
      <c r="Q11" s="38">
        <f t="shared" si="2"/>
        <v>0</v>
      </c>
      <c r="R11" s="166">
        <f t="shared" si="3"/>
        <v>0</v>
      </c>
      <c r="S11" s="38"/>
      <c r="T11" s="38"/>
      <c r="U11" s="206">
        <f t="shared" si="4"/>
        <v>0</v>
      </c>
      <c r="V11" s="144"/>
      <c r="W11" s="38"/>
      <c r="X11" s="38"/>
      <c r="Y11" s="370">
        <f t="shared" si="5"/>
        <v>0</v>
      </c>
      <c r="Z11" s="160"/>
      <c r="AA11" s="38"/>
      <c r="AB11" s="38"/>
      <c r="AC11" s="168">
        <f t="shared" si="6"/>
        <v>0</v>
      </c>
      <c r="AD11" s="171">
        <f t="shared" si="7"/>
        <v>0</v>
      </c>
    </row>
    <row r="12" spans="1:30" x14ac:dyDescent="0.25">
      <c r="A12" s="110">
        <v>5</v>
      </c>
      <c r="B12" s="111" t="s">
        <v>44</v>
      </c>
      <c r="C12" s="112" t="s">
        <v>12</v>
      </c>
      <c r="D12" s="38"/>
      <c r="E12" s="38"/>
      <c r="F12" s="38"/>
      <c r="G12" s="38"/>
      <c r="H12" s="38"/>
      <c r="I12" s="352">
        <f t="shared" si="0"/>
        <v>0</v>
      </c>
      <c r="J12" s="38"/>
      <c r="K12" s="38"/>
      <c r="L12" s="38"/>
      <c r="M12" s="38"/>
      <c r="N12" s="38"/>
      <c r="O12" s="38"/>
      <c r="P12" s="38">
        <f t="shared" si="1"/>
        <v>0</v>
      </c>
      <c r="Q12" s="38">
        <f t="shared" si="2"/>
        <v>0</v>
      </c>
      <c r="R12" s="166">
        <f t="shared" si="3"/>
        <v>0</v>
      </c>
      <c r="S12" s="38"/>
      <c r="T12" s="38"/>
      <c r="U12" s="206">
        <f t="shared" si="4"/>
        <v>0</v>
      </c>
      <c r="V12" s="144">
        <v>7.4999999999999997E-2</v>
      </c>
      <c r="W12" s="38"/>
      <c r="X12" s="38"/>
      <c r="Y12" s="370">
        <f t="shared" si="5"/>
        <v>0</v>
      </c>
      <c r="Z12" s="160"/>
      <c r="AA12" s="38"/>
      <c r="AB12" s="38"/>
      <c r="AC12" s="168">
        <f t="shared" si="6"/>
        <v>0</v>
      </c>
      <c r="AD12" s="171">
        <f t="shared" si="7"/>
        <v>0</v>
      </c>
    </row>
    <row r="13" spans="1:30" x14ac:dyDescent="0.25">
      <c r="A13" s="110">
        <v>6</v>
      </c>
      <c r="B13" s="111" t="s">
        <v>49</v>
      </c>
      <c r="C13" s="112" t="s">
        <v>12</v>
      </c>
      <c r="D13" s="38"/>
      <c r="E13" s="38"/>
      <c r="F13" s="38"/>
      <c r="G13" s="38"/>
      <c r="H13" s="38"/>
      <c r="I13" s="352">
        <f t="shared" si="0"/>
        <v>0</v>
      </c>
      <c r="J13" s="38"/>
      <c r="K13" s="38"/>
      <c r="L13" s="38"/>
      <c r="M13" s="38"/>
      <c r="N13" s="38"/>
      <c r="O13" s="38"/>
      <c r="P13" s="38">
        <f t="shared" si="1"/>
        <v>0</v>
      </c>
      <c r="Q13" s="38">
        <f t="shared" si="2"/>
        <v>0</v>
      </c>
      <c r="R13" s="166">
        <f t="shared" si="3"/>
        <v>0</v>
      </c>
      <c r="S13" s="38"/>
      <c r="T13" s="38"/>
      <c r="U13" s="206">
        <f t="shared" si="4"/>
        <v>0</v>
      </c>
      <c r="V13" s="144"/>
      <c r="W13" s="38"/>
      <c r="X13" s="38"/>
      <c r="Y13" s="370">
        <f t="shared" si="5"/>
        <v>0</v>
      </c>
      <c r="Z13" s="160"/>
      <c r="AA13" s="38"/>
      <c r="AB13" s="38"/>
      <c r="AC13" s="168">
        <f t="shared" si="6"/>
        <v>0</v>
      </c>
      <c r="AD13" s="171">
        <f t="shared" si="7"/>
        <v>0</v>
      </c>
    </row>
    <row r="14" spans="1:30" x14ac:dyDescent="0.25">
      <c r="A14" s="110">
        <v>7</v>
      </c>
      <c r="B14" s="111" t="s">
        <v>50</v>
      </c>
      <c r="C14" s="112" t="s">
        <v>12</v>
      </c>
      <c r="D14" s="38"/>
      <c r="E14" s="38"/>
      <c r="F14" s="38"/>
      <c r="G14" s="38"/>
      <c r="H14" s="38"/>
      <c r="I14" s="352">
        <f t="shared" si="0"/>
        <v>0</v>
      </c>
      <c r="J14" s="38"/>
      <c r="K14" s="38"/>
      <c r="L14" s="38"/>
      <c r="M14" s="38"/>
      <c r="N14" s="38"/>
      <c r="O14" s="38"/>
      <c r="P14" s="38">
        <f t="shared" si="1"/>
        <v>0</v>
      </c>
      <c r="Q14" s="38">
        <f t="shared" si="2"/>
        <v>0</v>
      </c>
      <c r="R14" s="166">
        <f t="shared" si="3"/>
        <v>0</v>
      </c>
      <c r="S14" s="38"/>
      <c r="T14" s="38"/>
      <c r="U14" s="206">
        <f t="shared" si="4"/>
        <v>0</v>
      </c>
      <c r="V14" s="144"/>
      <c r="W14" s="38"/>
      <c r="X14" s="38"/>
      <c r="Y14" s="370">
        <f t="shared" si="5"/>
        <v>0</v>
      </c>
      <c r="Z14" s="220"/>
      <c r="AA14" s="38"/>
      <c r="AB14" s="38"/>
      <c r="AC14" s="168">
        <f t="shared" si="6"/>
        <v>0</v>
      </c>
      <c r="AD14" s="171">
        <f t="shared" si="7"/>
        <v>0</v>
      </c>
    </row>
    <row r="15" spans="1:30" x14ac:dyDescent="0.25">
      <c r="A15" s="110">
        <v>8</v>
      </c>
      <c r="B15" s="111" t="s">
        <v>48</v>
      </c>
      <c r="C15" s="112" t="s">
        <v>12</v>
      </c>
      <c r="D15" s="38"/>
      <c r="E15" s="38"/>
      <c r="F15" s="38"/>
      <c r="G15" s="38"/>
      <c r="H15" s="38"/>
      <c r="I15" s="352">
        <f t="shared" si="0"/>
        <v>0</v>
      </c>
      <c r="J15" s="38"/>
      <c r="K15" s="38"/>
      <c r="L15" s="38"/>
      <c r="M15" s="38"/>
      <c r="N15" s="38"/>
      <c r="O15" s="38"/>
      <c r="P15" s="38">
        <f t="shared" si="1"/>
        <v>0</v>
      </c>
      <c r="Q15" s="38">
        <f t="shared" si="2"/>
        <v>0</v>
      </c>
      <c r="R15" s="166">
        <f t="shared" si="3"/>
        <v>0</v>
      </c>
      <c r="S15" s="38"/>
      <c r="T15" s="38"/>
      <c r="U15" s="206">
        <f t="shared" si="4"/>
        <v>0</v>
      </c>
      <c r="V15" s="144"/>
      <c r="W15" s="38"/>
      <c r="X15" s="38"/>
      <c r="Y15" s="370">
        <f t="shared" si="5"/>
        <v>0</v>
      </c>
      <c r="Z15" s="160"/>
      <c r="AA15" s="38"/>
      <c r="AB15" s="38"/>
      <c r="AC15" s="168">
        <f t="shared" si="6"/>
        <v>0</v>
      </c>
      <c r="AD15" s="171">
        <f t="shared" si="7"/>
        <v>0</v>
      </c>
    </row>
    <row r="16" spans="1:30" x14ac:dyDescent="0.25">
      <c r="A16" s="110">
        <v>9</v>
      </c>
      <c r="B16" s="111" t="s">
        <v>46</v>
      </c>
      <c r="C16" s="112" t="s">
        <v>12</v>
      </c>
      <c r="D16" s="38"/>
      <c r="E16" s="38"/>
      <c r="F16" s="38"/>
      <c r="G16" s="38"/>
      <c r="H16" s="38"/>
      <c r="I16" s="352">
        <f t="shared" si="0"/>
        <v>0</v>
      </c>
      <c r="J16" s="38"/>
      <c r="K16" s="38"/>
      <c r="L16" s="38"/>
      <c r="M16" s="38"/>
      <c r="N16" s="38"/>
      <c r="O16" s="38"/>
      <c r="P16" s="38">
        <f t="shared" si="1"/>
        <v>0</v>
      </c>
      <c r="Q16" s="38">
        <f t="shared" si="2"/>
        <v>0</v>
      </c>
      <c r="R16" s="166">
        <f t="shared" si="3"/>
        <v>0</v>
      </c>
      <c r="S16" s="38"/>
      <c r="T16" s="38"/>
      <c r="U16" s="206">
        <f t="shared" si="4"/>
        <v>0</v>
      </c>
      <c r="V16" s="144"/>
      <c r="W16" s="38"/>
      <c r="X16" s="38"/>
      <c r="Y16" s="370">
        <f t="shared" si="5"/>
        <v>0</v>
      </c>
      <c r="Z16" s="160"/>
      <c r="AA16" s="38"/>
      <c r="AB16" s="38"/>
      <c r="AC16" s="168">
        <f t="shared" si="6"/>
        <v>0</v>
      </c>
      <c r="AD16" s="171">
        <f t="shared" si="7"/>
        <v>0</v>
      </c>
    </row>
    <row r="17" spans="1:30" x14ac:dyDescent="0.25">
      <c r="A17" s="110">
        <v>10</v>
      </c>
      <c r="B17" s="111" t="s">
        <v>101</v>
      </c>
      <c r="C17" s="112" t="s">
        <v>12</v>
      </c>
      <c r="D17" s="38"/>
      <c r="E17" s="38"/>
      <c r="F17" s="38"/>
      <c r="G17" s="38"/>
      <c r="H17" s="38"/>
      <c r="I17" s="352">
        <f t="shared" si="0"/>
        <v>0</v>
      </c>
      <c r="J17" s="38"/>
      <c r="K17" s="38"/>
      <c r="L17" s="38"/>
      <c r="M17" s="38"/>
      <c r="N17" s="38"/>
      <c r="O17" s="38"/>
      <c r="P17" s="38">
        <f t="shared" si="1"/>
        <v>0</v>
      </c>
      <c r="Q17" s="38">
        <f t="shared" si="2"/>
        <v>0</v>
      </c>
      <c r="R17" s="166">
        <f t="shared" si="3"/>
        <v>0</v>
      </c>
      <c r="S17" s="38"/>
      <c r="T17" s="38"/>
      <c r="U17" s="206">
        <f t="shared" si="4"/>
        <v>0</v>
      </c>
      <c r="V17" s="144"/>
      <c r="W17" s="38"/>
      <c r="X17" s="38"/>
      <c r="Y17" s="370">
        <f t="shared" si="5"/>
        <v>0</v>
      </c>
      <c r="Z17" s="160"/>
      <c r="AA17" s="38"/>
      <c r="AB17" s="38"/>
      <c r="AC17" s="168">
        <f t="shared" si="6"/>
        <v>0</v>
      </c>
      <c r="AD17" s="171">
        <f t="shared" si="7"/>
        <v>0</v>
      </c>
    </row>
    <row r="18" spans="1:30" x14ac:dyDescent="0.25">
      <c r="A18" s="110">
        <v>11</v>
      </c>
      <c r="B18" s="111" t="s">
        <v>47</v>
      </c>
      <c r="C18" s="112" t="s">
        <v>12</v>
      </c>
      <c r="D18" s="38"/>
      <c r="E18" s="38"/>
      <c r="F18" s="38"/>
      <c r="G18" s="38"/>
      <c r="H18" s="38"/>
      <c r="I18" s="352">
        <f t="shared" si="0"/>
        <v>0</v>
      </c>
      <c r="J18" s="38"/>
      <c r="K18" s="38"/>
      <c r="L18" s="38"/>
      <c r="M18" s="38"/>
      <c r="N18" s="38"/>
      <c r="O18" s="38"/>
      <c r="P18" s="38">
        <f t="shared" si="1"/>
        <v>0</v>
      </c>
      <c r="Q18" s="38">
        <f t="shared" si="2"/>
        <v>0</v>
      </c>
      <c r="R18" s="166">
        <f t="shared" si="3"/>
        <v>0</v>
      </c>
      <c r="S18" s="38"/>
      <c r="T18" s="38"/>
      <c r="U18" s="206">
        <f t="shared" si="4"/>
        <v>0</v>
      </c>
      <c r="V18" s="144"/>
      <c r="W18" s="38"/>
      <c r="X18" s="38"/>
      <c r="Y18" s="370">
        <f t="shared" si="5"/>
        <v>0</v>
      </c>
      <c r="Z18" s="160"/>
      <c r="AA18" s="38"/>
      <c r="AB18" s="38"/>
      <c r="AC18" s="168">
        <f t="shared" si="6"/>
        <v>0</v>
      </c>
      <c r="AD18" s="171">
        <f t="shared" si="7"/>
        <v>0</v>
      </c>
    </row>
    <row r="19" spans="1:30" x14ac:dyDescent="0.25">
      <c r="A19" s="110">
        <v>12</v>
      </c>
      <c r="B19" s="117" t="s">
        <v>167</v>
      </c>
      <c r="C19" s="112" t="s">
        <v>12</v>
      </c>
      <c r="D19" s="38"/>
      <c r="E19" s="38"/>
      <c r="F19" s="38"/>
      <c r="G19" s="38"/>
      <c r="H19" s="38"/>
      <c r="I19" s="352">
        <f t="shared" si="0"/>
        <v>0</v>
      </c>
      <c r="J19" s="38"/>
      <c r="K19" s="38"/>
      <c r="L19" s="38"/>
      <c r="M19" s="38"/>
      <c r="N19" s="38"/>
      <c r="O19" s="38"/>
      <c r="P19" s="38">
        <f t="shared" si="1"/>
        <v>0</v>
      </c>
      <c r="Q19" s="38">
        <f t="shared" si="2"/>
        <v>0</v>
      </c>
      <c r="R19" s="166">
        <f t="shared" si="3"/>
        <v>0</v>
      </c>
      <c r="S19" s="38"/>
      <c r="T19" s="38"/>
      <c r="U19" s="206">
        <f t="shared" si="4"/>
        <v>0</v>
      </c>
      <c r="V19" s="144"/>
      <c r="W19" s="38"/>
      <c r="X19" s="38"/>
      <c r="Y19" s="370">
        <f t="shared" si="5"/>
        <v>0</v>
      </c>
      <c r="Z19" s="160"/>
      <c r="AA19" s="38"/>
      <c r="AB19" s="38"/>
      <c r="AC19" s="168">
        <f t="shared" si="6"/>
        <v>0</v>
      </c>
      <c r="AD19" s="171">
        <f t="shared" si="7"/>
        <v>0</v>
      </c>
    </row>
    <row r="20" spans="1:30" x14ac:dyDescent="0.25">
      <c r="A20" s="104"/>
      <c r="B20" s="325" t="s">
        <v>40</v>
      </c>
      <c r="C20" s="109"/>
      <c r="D20" s="145"/>
      <c r="E20" s="145"/>
      <c r="F20" s="145"/>
      <c r="G20" s="147"/>
      <c r="H20" s="147"/>
      <c r="I20" s="352">
        <f t="shared" si="0"/>
        <v>0</v>
      </c>
      <c r="J20" s="145"/>
      <c r="K20" s="145"/>
      <c r="L20" s="145"/>
      <c r="M20" s="147"/>
      <c r="N20" s="147"/>
      <c r="O20" s="147"/>
      <c r="P20" s="38">
        <f t="shared" si="1"/>
        <v>0</v>
      </c>
      <c r="Q20" s="38">
        <f t="shared" si="2"/>
        <v>0</v>
      </c>
      <c r="R20" s="166">
        <f t="shared" si="3"/>
        <v>0</v>
      </c>
      <c r="S20" s="147"/>
      <c r="T20" s="147"/>
      <c r="U20" s="206">
        <f t="shared" si="4"/>
        <v>0</v>
      </c>
      <c r="V20" s="182"/>
      <c r="W20" s="147"/>
      <c r="X20" s="147"/>
      <c r="Y20" s="370">
        <f t="shared" si="5"/>
        <v>0</v>
      </c>
      <c r="Z20" s="190"/>
      <c r="AA20" s="147"/>
      <c r="AB20" s="147"/>
      <c r="AC20" s="168">
        <f t="shared" si="6"/>
        <v>0</v>
      </c>
      <c r="AD20" s="171">
        <f t="shared" si="7"/>
        <v>0</v>
      </c>
    </row>
    <row r="21" spans="1:30" x14ac:dyDescent="0.25">
      <c r="A21" s="110">
        <v>13</v>
      </c>
      <c r="B21" s="111" t="s">
        <v>41</v>
      </c>
      <c r="C21" s="112" t="s">
        <v>12</v>
      </c>
      <c r="D21" s="38"/>
      <c r="E21" s="38"/>
      <c r="F21" s="435">
        <v>7.4999999999999997E-3</v>
      </c>
      <c r="G21" s="38"/>
      <c r="H21" s="38"/>
      <c r="I21" s="352">
        <f t="shared" si="0"/>
        <v>7.4999999999999997E-3</v>
      </c>
      <c r="J21" s="38"/>
      <c r="K21" s="435">
        <v>0.01</v>
      </c>
      <c r="L21" s="38"/>
      <c r="M21" s="38"/>
      <c r="N21" s="38"/>
      <c r="O21" s="38"/>
      <c r="P21" s="38">
        <f t="shared" si="1"/>
        <v>0.01</v>
      </c>
      <c r="Q21" s="38">
        <f t="shared" si="2"/>
        <v>0</v>
      </c>
      <c r="R21" s="166">
        <f t="shared" si="3"/>
        <v>0.01</v>
      </c>
      <c r="S21" s="38"/>
      <c r="T21" s="38"/>
      <c r="U21" s="206">
        <f t="shared" si="4"/>
        <v>0</v>
      </c>
      <c r="V21" s="144"/>
      <c r="W21" s="38"/>
      <c r="X21" s="38"/>
      <c r="Y21" s="370">
        <f t="shared" si="5"/>
        <v>0</v>
      </c>
      <c r="Z21" s="220">
        <f>5/1000</f>
        <v>5.0000000000000001E-3</v>
      </c>
      <c r="AA21" s="38"/>
      <c r="AB21" s="38"/>
      <c r="AC21" s="168">
        <f t="shared" si="6"/>
        <v>5.0000000000000001E-3</v>
      </c>
      <c r="AD21" s="171">
        <f t="shared" si="7"/>
        <v>2.2500000000000003E-2</v>
      </c>
    </row>
    <row r="22" spans="1:30" x14ac:dyDescent="0.25">
      <c r="A22" s="110">
        <v>14</v>
      </c>
      <c r="B22" s="111" t="s">
        <v>42</v>
      </c>
      <c r="C22" s="112" t="s">
        <v>12</v>
      </c>
      <c r="D22" s="38"/>
      <c r="E22" s="38"/>
      <c r="F22" s="38"/>
      <c r="G22" s="38"/>
      <c r="H22" s="38"/>
      <c r="I22" s="352">
        <f t="shared" si="0"/>
        <v>0</v>
      </c>
      <c r="J22" s="38"/>
      <c r="K22" s="38"/>
      <c r="L22" s="38"/>
      <c r="M22" s="38"/>
      <c r="N22" s="38"/>
      <c r="O22" s="38"/>
      <c r="P22" s="38">
        <f t="shared" si="1"/>
        <v>0</v>
      </c>
      <c r="Q22" s="38">
        <f t="shared" si="2"/>
        <v>0</v>
      </c>
      <c r="R22" s="166">
        <f t="shared" si="3"/>
        <v>0</v>
      </c>
      <c r="S22" s="38"/>
      <c r="T22" s="38"/>
      <c r="U22" s="206">
        <f t="shared" si="4"/>
        <v>0</v>
      </c>
      <c r="V22" s="219">
        <v>3.0000000000000001E-3</v>
      </c>
      <c r="W22" s="38"/>
      <c r="X22" s="38"/>
      <c r="Y22" s="370">
        <f t="shared" si="5"/>
        <v>0</v>
      </c>
      <c r="Z22" s="160"/>
      <c r="AA22" s="38"/>
      <c r="AB22" s="38"/>
      <c r="AC22" s="168">
        <f t="shared" si="6"/>
        <v>0</v>
      </c>
      <c r="AD22" s="171">
        <f t="shared" si="7"/>
        <v>0</v>
      </c>
    </row>
    <row r="23" spans="1:30" x14ac:dyDescent="0.25">
      <c r="A23" s="110">
        <v>15</v>
      </c>
      <c r="B23" s="111" t="s">
        <v>43</v>
      </c>
      <c r="C23" s="112" t="s">
        <v>12</v>
      </c>
      <c r="D23" s="38"/>
      <c r="E23" s="38"/>
      <c r="F23" s="38"/>
      <c r="G23" s="38"/>
      <c r="H23" s="38"/>
      <c r="I23" s="352">
        <f t="shared" si="0"/>
        <v>0</v>
      </c>
      <c r="J23" s="38"/>
      <c r="K23" s="38"/>
      <c r="L23" s="38"/>
      <c r="M23" s="38"/>
      <c r="N23" s="38"/>
      <c r="O23" s="38"/>
      <c r="P23" s="38">
        <f t="shared" si="1"/>
        <v>0</v>
      </c>
      <c r="Q23" s="38">
        <f t="shared" si="2"/>
        <v>0</v>
      </c>
      <c r="R23" s="166">
        <f t="shared" si="3"/>
        <v>0</v>
      </c>
      <c r="S23" s="38"/>
      <c r="T23" s="38"/>
      <c r="U23" s="206">
        <f t="shared" si="4"/>
        <v>0</v>
      </c>
      <c r="V23" s="144"/>
      <c r="W23" s="38"/>
      <c r="X23" s="38"/>
      <c r="Y23" s="370">
        <f t="shared" si="5"/>
        <v>0</v>
      </c>
      <c r="Z23" s="160"/>
      <c r="AA23" s="38"/>
      <c r="AB23" s="38"/>
      <c r="AC23" s="168">
        <f t="shared" si="6"/>
        <v>0</v>
      </c>
      <c r="AD23" s="171">
        <f t="shared" si="7"/>
        <v>0</v>
      </c>
    </row>
    <row r="24" spans="1:30" x14ac:dyDescent="0.25">
      <c r="A24" s="104"/>
      <c r="B24" s="325" t="s">
        <v>15</v>
      </c>
      <c r="C24" s="109"/>
      <c r="D24" s="145"/>
      <c r="E24" s="145"/>
      <c r="F24" s="145"/>
      <c r="G24" s="147"/>
      <c r="H24" s="147"/>
      <c r="I24" s="352">
        <f t="shared" si="0"/>
        <v>0</v>
      </c>
      <c r="J24" s="145"/>
      <c r="K24" s="145"/>
      <c r="L24" s="145"/>
      <c r="M24" s="147"/>
      <c r="N24" s="147"/>
      <c r="O24" s="147"/>
      <c r="P24" s="38">
        <f t="shared" si="1"/>
        <v>0</v>
      </c>
      <c r="Q24" s="38">
        <f t="shared" si="2"/>
        <v>0</v>
      </c>
      <c r="R24" s="166">
        <f t="shared" si="3"/>
        <v>0</v>
      </c>
      <c r="S24" s="147"/>
      <c r="T24" s="147"/>
      <c r="U24" s="206">
        <f t="shared" si="4"/>
        <v>0</v>
      </c>
      <c r="V24" s="182"/>
      <c r="W24" s="147"/>
      <c r="X24" s="147"/>
      <c r="Y24" s="370">
        <f t="shared" si="5"/>
        <v>0</v>
      </c>
      <c r="Z24" s="190"/>
      <c r="AA24" s="147"/>
      <c r="AB24" s="147"/>
      <c r="AC24" s="168">
        <f t="shared" si="6"/>
        <v>0</v>
      </c>
      <c r="AD24" s="171">
        <f t="shared" si="7"/>
        <v>0</v>
      </c>
    </row>
    <row r="25" spans="1:30" x14ac:dyDescent="0.25">
      <c r="A25" s="110">
        <v>16</v>
      </c>
      <c r="B25" s="113" t="s">
        <v>16</v>
      </c>
      <c r="C25" s="114" t="s">
        <v>12</v>
      </c>
      <c r="D25" s="38"/>
      <c r="E25" s="38"/>
      <c r="F25" s="38"/>
      <c r="G25" s="38"/>
      <c r="H25" s="38"/>
      <c r="I25" s="352">
        <f t="shared" si="0"/>
        <v>0</v>
      </c>
      <c r="J25" s="38"/>
      <c r="K25" s="38"/>
      <c r="L25" s="38"/>
      <c r="M25" s="38"/>
      <c r="N25" s="38"/>
      <c r="O25" s="38"/>
      <c r="P25" s="38">
        <f t="shared" si="1"/>
        <v>0</v>
      </c>
      <c r="Q25" s="38">
        <f t="shared" si="2"/>
        <v>0</v>
      </c>
      <c r="R25" s="166">
        <f t="shared" si="3"/>
        <v>0</v>
      </c>
      <c r="S25" s="38"/>
      <c r="T25" s="38"/>
      <c r="U25" s="206">
        <f t="shared" si="4"/>
        <v>0</v>
      </c>
      <c r="V25" s="144"/>
      <c r="W25" s="38"/>
      <c r="X25" s="38"/>
      <c r="Y25" s="370">
        <f t="shared" si="5"/>
        <v>0</v>
      </c>
      <c r="Z25" s="160"/>
      <c r="AA25" s="38"/>
      <c r="AB25" s="38"/>
      <c r="AC25" s="168">
        <f t="shared" si="6"/>
        <v>0</v>
      </c>
      <c r="AD25" s="171">
        <f t="shared" si="7"/>
        <v>0</v>
      </c>
    </row>
    <row r="26" spans="1:30" x14ac:dyDescent="0.25">
      <c r="A26" s="110">
        <v>17</v>
      </c>
      <c r="B26" s="114" t="s">
        <v>228</v>
      </c>
      <c r="C26" s="114" t="s">
        <v>12</v>
      </c>
      <c r="D26" s="38"/>
      <c r="E26" s="38"/>
      <c r="F26" s="38"/>
      <c r="G26" s="38"/>
      <c r="H26" s="38"/>
      <c r="I26" s="352">
        <f t="shared" si="0"/>
        <v>0</v>
      </c>
      <c r="J26" s="38"/>
      <c r="K26" s="38"/>
      <c r="L26" s="38"/>
      <c r="M26" s="38"/>
      <c r="N26" s="38"/>
      <c r="O26" s="38"/>
      <c r="P26" s="38">
        <f t="shared" si="1"/>
        <v>0</v>
      </c>
      <c r="Q26" s="38">
        <f t="shared" si="2"/>
        <v>0</v>
      </c>
      <c r="R26" s="166">
        <f t="shared" si="3"/>
        <v>0</v>
      </c>
      <c r="S26" s="38"/>
      <c r="T26" s="38"/>
      <c r="U26" s="206">
        <f t="shared" si="4"/>
        <v>0</v>
      </c>
      <c r="V26" s="144"/>
      <c r="W26" s="38"/>
      <c r="X26" s="38"/>
      <c r="Y26" s="370">
        <f t="shared" si="5"/>
        <v>0</v>
      </c>
      <c r="Z26" s="160"/>
      <c r="AA26" s="38"/>
      <c r="AB26" s="38"/>
      <c r="AC26" s="168">
        <f t="shared" si="6"/>
        <v>0</v>
      </c>
      <c r="AD26" s="171">
        <f t="shared" si="7"/>
        <v>0</v>
      </c>
    </row>
    <row r="27" spans="1:30" x14ac:dyDescent="0.25">
      <c r="A27" s="110">
        <v>18</v>
      </c>
      <c r="B27" s="111" t="s">
        <v>17</v>
      </c>
      <c r="C27" s="112" t="s">
        <v>12</v>
      </c>
      <c r="D27" s="38"/>
      <c r="E27" s="38"/>
      <c r="F27" s="435">
        <v>7.9000000000000001E-2</v>
      </c>
      <c r="G27" s="38"/>
      <c r="H27" s="38"/>
      <c r="I27" s="352">
        <f t="shared" si="0"/>
        <v>7.9000000000000001E-2</v>
      </c>
      <c r="J27" s="38"/>
      <c r="K27" s="435">
        <v>7.9000000000000001E-2</v>
      </c>
      <c r="L27" s="38"/>
      <c r="M27" s="38"/>
      <c r="N27" s="38"/>
      <c r="O27" s="38"/>
      <c r="P27" s="38">
        <f t="shared" si="1"/>
        <v>7.9000000000000001E-2</v>
      </c>
      <c r="Q27" s="38">
        <f t="shared" si="2"/>
        <v>0</v>
      </c>
      <c r="R27" s="166">
        <f t="shared" si="3"/>
        <v>7.9000000000000001E-2</v>
      </c>
      <c r="S27" s="38"/>
      <c r="T27" s="38"/>
      <c r="U27" s="206">
        <f t="shared" si="4"/>
        <v>0</v>
      </c>
      <c r="V27" s="144"/>
      <c r="W27" s="38"/>
      <c r="X27" s="38"/>
      <c r="Y27" s="370">
        <f t="shared" si="5"/>
        <v>0</v>
      </c>
      <c r="Z27" s="220">
        <f>24/1000</f>
        <v>2.4E-2</v>
      </c>
      <c r="AA27" s="38"/>
      <c r="AB27" s="38"/>
      <c r="AC27" s="168">
        <f t="shared" si="6"/>
        <v>2.4E-2</v>
      </c>
      <c r="AD27" s="171">
        <f t="shared" si="7"/>
        <v>0.182</v>
      </c>
    </row>
    <row r="28" spans="1:30" x14ac:dyDescent="0.25">
      <c r="A28" s="110">
        <v>19</v>
      </c>
      <c r="B28" s="111" t="s">
        <v>93</v>
      </c>
      <c r="C28" s="112" t="s">
        <v>12</v>
      </c>
      <c r="D28" s="38"/>
      <c r="E28" s="38"/>
      <c r="F28" s="38"/>
      <c r="G28" s="38"/>
      <c r="H28" s="38"/>
      <c r="I28" s="352">
        <f t="shared" si="0"/>
        <v>0</v>
      </c>
      <c r="J28" s="38"/>
      <c r="K28" s="38"/>
      <c r="L28" s="38"/>
      <c r="M28" s="38"/>
      <c r="N28" s="38"/>
      <c r="O28" s="38"/>
      <c r="P28" s="38">
        <f t="shared" si="1"/>
        <v>0</v>
      </c>
      <c r="Q28" s="38">
        <f t="shared" si="2"/>
        <v>0</v>
      </c>
      <c r="R28" s="166">
        <f t="shared" si="3"/>
        <v>0</v>
      </c>
      <c r="S28" s="38"/>
      <c r="T28" s="38"/>
      <c r="U28" s="206">
        <f t="shared" si="4"/>
        <v>0</v>
      </c>
      <c r="V28" s="144"/>
      <c r="W28" s="38"/>
      <c r="X28" s="38"/>
      <c r="Y28" s="370">
        <f t="shared" si="5"/>
        <v>0</v>
      </c>
      <c r="Z28" s="160"/>
      <c r="AA28" s="38"/>
      <c r="AB28" s="38"/>
      <c r="AC28" s="168">
        <f t="shared" si="6"/>
        <v>0</v>
      </c>
      <c r="AD28" s="171">
        <f t="shared" si="7"/>
        <v>0</v>
      </c>
    </row>
    <row r="29" spans="1:30" x14ac:dyDescent="0.25">
      <c r="A29" s="110">
        <v>20</v>
      </c>
      <c r="B29" s="111" t="s">
        <v>94</v>
      </c>
      <c r="C29" s="112" t="s">
        <v>12</v>
      </c>
      <c r="D29" s="38"/>
      <c r="E29" s="38"/>
      <c r="F29" s="38"/>
      <c r="G29" s="38"/>
      <c r="H29" s="38"/>
      <c r="I29" s="352">
        <f t="shared" si="0"/>
        <v>0</v>
      </c>
      <c r="J29" s="38"/>
      <c r="K29" s="38"/>
      <c r="L29" s="38"/>
      <c r="M29" s="38"/>
      <c r="N29" s="38"/>
      <c r="O29" s="38"/>
      <c r="P29" s="38">
        <f t="shared" si="1"/>
        <v>0</v>
      </c>
      <c r="Q29" s="38">
        <f t="shared" si="2"/>
        <v>0</v>
      </c>
      <c r="R29" s="166">
        <f t="shared" si="3"/>
        <v>0</v>
      </c>
      <c r="S29" s="38"/>
      <c r="T29" s="38"/>
      <c r="U29" s="206">
        <f t="shared" si="4"/>
        <v>0</v>
      </c>
      <c r="V29" s="144"/>
      <c r="W29" s="38"/>
      <c r="X29" s="38"/>
      <c r="Y29" s="370">
        <f t="shared" si="5"/>
        <v>0</v>
      </c>
      <c r="Z29" s="160"/>
      <c r="AA29" s="38"/>
      <c r="AB29" s="38"/>
      <c r="AC29" s="168">
        <f t="shared" si="6"/>
        <v>0</v>
      </c>
      <c r="AD29" s="171">
        <f t="shared" si="7"/>
        <v>0</v>
      </c>
    </row>
    <row r="30" spans="1:30" x14ac:dyDescent="0.25">
      <c r="A30" s="110">
        <v>21</v>
      </c>
      <c r="B30" s="111" t="s">
        <v>227</v>
      </c>
      <c r="C30" s="112" t="s">
        <v>12</v>
      </c>
      <c r="D30" s="38"/>
      <c r="E30" s="38"/>
      <c r="F30" s="38"/>
      <c r="G30" s="38"/>
      <c r="H30" s="38"/>
      <c r="I30" s="352">
        <f t="shared" si="0"/>
        <v>0</v>
      </c>
      <c r="J30" s="38"/>
      <c r="K30" s="38"/>
      <c r="L30" s="38"/>
      <c r="M30" s="38"/>
      <c r="N30" s="38"/>
      <c r="O30" s="38"/>
      <c r="P30" s="38">
        <f t="shared" si="1"/>
        <v>0</v>
      </c>
      <c r="Q30" s="38">
        <f t="shared" si="2"/>
        <v>0</v>
      </c>
      <c r="R30" s="166">
        <f t="shared" si="3"/>
        <v>0</v>
      </c>
      <c r="S30" s="38"/>
      <c r="T30" s="38"/>
      <c r="U30" s="206">
        <f t="shared" si="4"/>
        <v>0</v>
      </c>
      <c r="V30" s="144"/>
      <c r="W30" s="38"/>
      <c r="X30" s="38"/>
      <c r="Y30" s="370">
        <f t="shared" si="5"/>
        <v>0</v>
      </c>
      <c r="Z30" s="160"/>
      <c r="AA30" s="38"/>
      <c r="AB30" s="38"/>
      <c r="AC30" s="168">
        <f t="shared" si="6"/>
        <v>0</v>
      </c>
      <c r="AD30" s="171">
        <f t="shared" si="7"/>
        <v>0</v>
      </c>
    </row>
    <row r="31" spans="1:30" x14ac:dyDescent="0.25">
      <c r="A31" s="110">
        <v>22</v>
      </c>
      <c r="B31" s="113" t="s">
        <v>18</v>
      </c>
      <c r="C31" s="114" t="s">
        <v>12</v>
      </c>
      <c r="D31" s="38"/>
      <c r="E31" s="38"/>
      <c r="F31" s="38"/>
      <c r="G31" s="38"/>
      <c r="H31" s="38"/>
      <c r="I31" s="352">
        <f t="shared" si="0"/>
        <v>0</v>
      </c>
      <c r="J31" s="38"/>
      <c r="K31" s="38"/>
      <c r="L31" s="38"/>
      <c r="M31" s="38"/>
      <c r="N31" s="38"/>
      <c r="O31" s="38"/>
      <c r="P31" s="38">
        <f t="shared" si="1"/>
        <v>0</v>
      </c>
      <c r="Q31" s="38">
        <f t="shared" si="2"/>
        <v>0</v>
      </c>
      <c r="R31" s="166">
        <f t="shared" si="3"/>
        <v>0</v>
      </c>
      <c r="S31" s="38"/>
      <c r="T31" s="38"/>
      <c r="U31" s="206">
        <f t="shared" si="4"/>
        <v>0</v>
      </c>
      <c r="V31" s="144"/>
      <c r="W31" s="38"/>
      <c r="X31" s="38"/>
      <c r="Y31" s="370">
        <f t="shared" si="5"/>
        <v>0</v>
      </c>
      <c r="Z31" s="220">
        <f>40.6/1000</f>
        <v>4.0600000000000004E-2</v>
      </c>
      <c r="AA31" s="38"/>
      <c r="AB31" s="38"/>
      <c r="AC31" s="168">
        <f t="shared" si="6"/>
        <v>4.0600000000000004E-2</v>
      </c>
      <c r="AD31" s="171">
        <f t="shared" si="7"/>
        <v>4.0600000000000004E-2</v>
      </c>
    </row>
    <row r="32" spans="1:30" x14ac:dyDescent="0.25">
      <c r="A32" s="110">
        <v>23</v>
      </c>
      <c r="B32" s="111" t="s">
        <v>188</v>
      </c>
      <c r="C32" s="112" t="s">
        <v>12</v>
      </c>
      <c r="D32" s="38"/>
      <c r="E32" s="38"/>
      <c r="F32" s="38"/>
      <c r="G32" s="38"/>
      <c r="H32" s="38"/>
      <c r="I32" s="352">
        <f t="shared" si="0"/>
        <v>0</v>
      </c>
      <c r="J32" s="38"/>
      <c r="K32" s="38"/>
      <c r="L32" s="38"/>
      <c r="M32" s="38"/>
      <c r="N32" s="38"/>
      <c r="O32" s="38"/>
      <c r="P32" s="38">
        <f t="shared" si="1"/>
        <v>0</v>
      </c>
      <c r="Q32" s="38">
        <f t="shared" si="2"/>
        <v>0</v>
      </c>
      <c r="R32" s="166">
        <f t="shared" si="3"/>
        <v>0</v>
      </c>
      <c r="S32" s="38"/>
      <c r="T32" s="38"/>
      <c r="U32" s="206">
        <f t="shared" si="4"/>
        <v>0</v>
      </c>
      <c r="V32" s="144"/>
      <c r="W32" s="38"/>
      <c r="X32" s="38"/>
      <c r="Y32" s="370">
        <f t="shared" si="5"/>
        <v>0</v>
      </c>
      <c r="Z32" s="160"/>
      <c r="AA32" s="38"/>
      <c r="AB32" s="38"/>
      <c r="AC32" s="168">
        <f t="shared" si="6"/>
        <v>0</v>
      </c>
      <c r="AD32" s="171">
        <f t="shared" si="7"/>
        <v>0</v>
      </c>
    </row>
    <row r="33" spans="1:30" x14ac:dyDescent="0.25">
      <c r="A33" s="110">
        <v>24</v>
      </c>
      <c r="B33" s="116" t="s">
        <v>108</v>
      </c>
      <c r="C33" s="112" t="s">
        <v>12</v>
      </c>
      <c r="D33" s="38"/>
      <c r="E33" s="38"/>
      <c r="F33" s="38"/>
      <c r="G33" s="38"/>
      <c r="H33" s="38"/>
      <c r="I33" s="352">
        <f t="shared" si="0"/>
        <v>0</v>
      </c>
      <c r="J33" s="38"/>
      <c r="K33" s="38"/>
      <c r="L33" s="38"/>
      <c r="M33" s="38"/>
      <c r="N33" s="38"/>
      <c r="O33" s="38"/>
      <c r="P33" s="38">
        <f t="shared" si="1"/>
        <v>0</v>
      </c>
      <c r="Q33" s="38">
        <f t="shared" si="2"/>
        <v>0</v>
      </c>
      <c r="R33" s="166">
        <f t="shared" si="3"/>
        <v>0</v>
      </c>
      <c r="S33" s="38"/>
      <c r="T33" s="38"/>
      <c r="U33" s="206">
        <f t="shared" si="4"/>
        <v>0</v>
      </c>
      <c r="V33" s="144"/>
      <c r="W33" s="38"/>
      <c r="X33" s="38"/>
      <c r="Y33" s="370">
        <f t="shared" si="5"/>
        <v>0</v>
      </c>
      <c r="Z33" s="160"/>
      <c r="AA33" s="38"/>
      <c r="AB33" s="38"/>
      <c r="AC33" s="168">
        <f t="shared" si="6"/>
        <v>0</v>
      </c>
      <c r="AD33" s="171">
        <f t="shared" si="7"/>
        <v>0</v>
      </c>
    </row>
    <row r="34" spans="1:30" x14ac:dyDescent="0.25">
      <c r="A34" s="110">
        <v>25</v>
      </c>
      <c r="B34" s="115" t="s">
        <v>187</v>
      </c>
      <c r="C34" s="112" t="s">
        <v>12</v>
      </c>
      <c r="D34" s="38"/>
      <c r="E34" s="38"/>
      <c r="F34" s="38"/>
      <c r="G34" s="38"/>
      <c r="H34" s="38"/>
      <c r="I34" s="352">
        <f t="shared" si="0"/>
        <v>0</v>
      </c>
      <c r="J34" s="38"/>
      <c r="K34" s="38"/>
      <c r="L34" s="38"/>
      <c r="M34" s="38"/>
      <c r="N34" s="38"/>
      <c r="O34" s="38"/>
      <c r="P34" s="38">
        <f t="shared" si="1"/>
        <v>0</v>
      </c>
      <c r="Q34" s="38">
        <f t="shared" si="2"/>
        <v>0</v>
      </c>
      <c r="R34" s="166">
        <f t="shared" si="3"/>
        <v>0</v>
      </c>
      <c r="S34" s="38"/>
      <c r="T34" s="38"/>
      <c r="U34" s="206">
        <f t="shared" si="4"/>
        <v>0</v>
      </c>
      <c r="V34" s="144"/>
      <c r="W34" s="38"/>
      <c r="X34" s="38"/>
      <c r="Y34" s="370">
        <f t="shared" si="5"/>
        <v>0</v>
      </c>
      <c r="Z34" s="160"/>
      <c r="AA34" s="38"/>
      <c r="AB34" s="38"/>
      <c r="AC34" s="168">
        <f t="shared" si="6"/>
        <v>0</v>
      </c>
      <c r="AD34" s="171">
        <f t="shared" si="7"/>
        <v>0</v>
      </c>
    </row>
    <row r="35" spans="1:30" x14ac:dyDescent="0.25">
      <c r="A35" s="110">
        <v>26</v>
      </c>
      <c r="B35" s="115" t="s">
        <v>117</v>
      </c>
      <c r="C35" s="112" t="s">
        <v>12</v>
      </c>
      <c r="D35" s="38"/>
      <c r="E35" s="38"/>
      <c r="F35" s="38"/>
      <c r="G35" s="38"/>
      <c r="H35" s="38"/>
      <c r="I35" s="352">
        <f t="shared" si="0"/>
        <v>0</v>
      </c>
      <c r="J35" s="38"/>
      <c r="K35" s="38"/>
      <c r="L35" s="38"/>
      <c r="M35" s="38"/>
      <c r="N35" s="38"/>
      <c r="O35" s="38"/>
      <c r="P35" s="38">
        <f t="shared" si="1"/>
        <v>0</v>
      </c>
      <c r="Q35" s="38">
        <f t="shared" si="2"/>
        <v>0</v>
      </c>
      <c r="R35" s="166">
        <f t="shared" si="3"/>
        <v>0</v>
      </c>
      <c r="S35" s="38"/>
      <c r="T35" s="38"/>
      <c r="U35" s="206">
        <f t="shared" si="4"/>
        <v>0</v>
      </c>
      <c r="V35" s="144"/>
      <c r="W35" s="38"/>
      <c r="X35" s="38"/>
      <c r="Y35" s="370">
        <f t="shared" si="5"/>
        <v>0</v>
      </c>
      <c r="Z35" s="160"/>
      <c r="AA35" s="38"/>
      <c r="AB35" s="38"/>
      <c r="AC35" s="168">
        <f t="shared" si="6"/>
        <v>0</v>
      </c>
      <c r="AD35" s="171">
        <f t="shared" si="7"/>
        <v>0</v>
      </c>
    </row>
    <row r="36" spans="1:30" x14ac:dyDescent="0.25">
      <c r="A36" s="104"/>
      <c r="B36" s="325" t="s">
        <v>20</v>
      </c>
      <c r="C36" s="109"/>
      <c r="D36" s="38"/>
      <c r="E36" s="38"/>
      <c r="F36" s="38"/>
      <c r="G36" s="38"/>
      <c r="H36" s="38"/>
      <c r="I36" s="352">
        <f t="shared" si="0"/>
        <v>0</v>
      </c>
      <c r="J36" s="38"/>
      <c r="K36" s="38"/>
      <c r="L36" s="38"/>
      <c r="M36" s="38"/>
      <c r="N36" s="38"/>
      <c r="O36" s="38"/>
      <c r="P36" s="38">
        <f t="shared" si="1"/>
        <v>0</v>
      </c>
      <c r="Q36" s="38">
        <f t="shared" si="2"/>
        <v>0</v>
      </c>
      <c r="R36" s="166">
        <f t="shared" si="3"/>
        <v>0</v>
      </c>
      <c r="S36" s="38"/>
      <c r="T36" s="38"/>
      <c r="U36" s="206">
        <f t="shared" si="4"/>
        <v>0</v>
      </c>
      <c r="V36" s="144"/>
      <c r="W36" s="38"/>
      <c r="X36" s="38"/>
      <c r="Y36" s="370">
        <f t="shared" si="5"/>
        <v>0</v>
      </c>
      <c r="Z36" s="160"/>
      <c r="AA36" s="38"/>
      <c r="AB36" s="38"/>
      <c r="AC36" s="168">
        <f t="shared" si="6"/>
        <v>0</v>
      </c>
      <c r="AD36" s="171">
        <f t="shared" si="7"/>
        <v>0</v>
      </c>
    </row>
    <row r="37" spans="1:30" x14ac:dyDescent="0.25">
      <c r="A37" s="110">
        <v>27</v>
      </c>
      <c r="B37" s="113" t="s">
        <v>21</v>
      </c>
      <c r="C37" s="114" t="s">
        <v>12</v>
      </c>
      <c r="D37" s="38"/>
      <c r="E37" s="38"/>
      <c r="F37" s="38"/>
      <c r="G37" s="38"/>
      <c r="H37" s="38"/>
      <c r="I37" s="352">
        <f t="shared" si="0"/>
        <v>0</v>
      </c>
      <c r="J37" s="38"/>
      <c r="K37" s="38"/>
      <c r="L37" s="38"/>
      <c r="M37" s="38"/>
      <c r="N37" s="38"/>
      <c r="O37" s="38"/>
      <c r="P37" s="38">
        <f t="shared" si="1"/>
        <v>0</v>
      </c>
      <c r="Q37" s="38">
        <f t="shared" si="2"/>
        <v>0</v>
      </c>
      <c r="R37" s="166">
        <f t="shared" si="3"/>
        <v>0</v>
      </c>
      <c r="S37" s="38"/>
      <c r="T37" s="38"/>
      <c r="U37" s="206">
        <f t="shared" si="4"/>
        <v>0</v>
      </c>
      <c r="V37" s="144"/>
      <c r="W37" s="38"/>
      <c r="X37" s="38"/>
      <c r="Y37" s="370">
        <f t="shared" si="5"/>
        <v>0</v>
      </c>
      <c r="Z37" s="160"/>
      <c r="AA37" s="38"/>
      <c r="AB37" s="38"/>
      <c r="AC37" s="168">
        <f t="shared" si="6"/>
        <v>0</v>
      </c>
      <c r="AD37" s="171">
        <f t="shared" si="7"/>
        <v>0</v>
      </c>
    </row>
    <row r="38" spans="1:30" x14ac:dyDescent="0.25">
      <c r="A38" s="110">
        <v>28</v>
      </c>
      <c r="B38" s="113" t="s">
        <v>22</v>
      </c>
      <c r="C38" s="114" t="s">
        <v>12</v>
      </c>
      <c r="D38" s="38"/>
      <c r="E38" s="38"/>
      <c r="F38" s="38"/>
      <c r="G38" s="38"/>
      <c r="H38" s="38"/>
      <c r="I38" s="352">
        <f t="shared" si="0"/>
        <v>0</v>
      </c>
      <c r="J38" s="38"/>
      <c r="K38" s="38"/>
      <c r="L38" s="38"/>
      <c r="M38" s="38"/>
      <c r="N38" s="38"/>
      <c r="O38" s="38"/>
      <c r="P38" s="38">
        <f t="shared" si="1"/>
        <v>0</v>
      </c>
      <c r="Q38" s="38">
        <f t="shared" si="2"/>
        <v>0</v>
      </c>
      <c r="R38" s="166">
        <f t="shared" si="3"/>
        <v>0</v>
      </c>
      <c r="S38" s="38"/>
      <c r="T38" s="38"/>
      <c r="U38" s="206">
        <f t="shared" si="4"/>
        <v>0</v>
      </c>
      <c r="V38" s="144"/>
      <c r="W38" s="38"/>
      <c r="X38" s="38"/>
      <c r="Y38" s="370">
        <f t="shared" si="5"/>
        <v>0</v>
      </c>
      <c r="Z38" s="160"/>
      <c r="AA38" s="38"/>
      <c r="AB38" s="38"/>
      <c r="AC38" s="168">
        <f t="shared" si="6"/>
        <v>0</v>
      </c>
      <c r="AD38" s="171">
        <f t="shared" si="7"/>
        <v>0</v>
      </c>
    </row>
    <row r="39" spans="1:30" x14ac:dyDescent="0.25">
      <c r="A39" s="110">
        <v>29</v>
      </c>
      <c r="B39" s="126" t="s">
        <v>229</v>
      </c>
      <c r="C39" s="114" t="s">
        <v>12</v>
      </c>
      <c r="D39" s="38"/>
      <c r="E39" s="38"/>
      <c r="F39" s="38"/>
      <c r="G39" s="38"/>
      <c r="H39" s="38"/>
      <c r="I39" s="352">
        <f t="shared" ref="I39:I70" si="8">(H39+G39+F39+E39+D39)*$I$5</f>
        <v>0</v>
      </c>
      <c r="J39" s="38"/>
      <c r="K39" s="38"/>
      <c r="L39" s="38"/>
      <c r="M39" s="38"/>
      <c r="N39" s="38"/>
      <c r="O39" s="38"/>
      <c r="P39" s="38">
        <f t="shared" si="1"/>
        <v>0</v>
      </c>
      <c r="Q39" s="38">
        <f t="shared" si="2"/>
        <v>0</v>
      </c>
      <c r="R39" s="166">
        <f t="shared" si="3"/>
        <v>0</v>
      </c>
      <c r="S39" s="38"/>
      <c r="T39" s="38"/>
      <c r="U39" s="206">
        <f t="shared" si="4"/>
        <v>0</v>
      </c>
      <c r="V39" s="144"/>
      <c r="W39" s="38"/>
      <c r="X39" s="38"/>
      <c r="Y39" s="370">
        <f t="shared" si="5"/>
        <v>0</v>
      </c>
      <c r="Z39" s="160"/>
      <c r="AA39" s="38"/>
      <c r="AB39" s="38"/>
      <c r="AC39" s="168">
        <f t="shared" si="6"/>
        <v>0</v>
      </c>
      <c r="AD39" s="171">
        <f t="shared" si="7"/>
        <v>0</v>
      </c>
    </row>
    <row r="40" spans="1:30" x14ac:dyDescent="0.25">
      <c r="A40" s="104"/>
      <c r="B40" s="325" t="s">
        <v>23</v>
      </c>
      <c r="C40" s="109"/>
      <c r="D40" s="145"/>
      <c r="E40" s="145"/>
      <c r="F40" s="145"/>
      <c r="G40" s="147"/>
      <c r="H40" s="147"/>
      <c r="I40" s="352">
        <f t="shared" si="8"/>
        <v>0</v>
      </c>
      <c r="J40" s="145"/>
      <c r="K40" s="145"/>
      <c r="L40" s="145"/>
      <c r="M40" s="147"/>
      <c r="N40" s="147"/>
      <c r="O40" s="147"/>
      <c r="P40" s="38">
        <f t="shared" si="1"/>
        <v>0</v>
      </c>
      <c r="Q40" s="38">
        <f t="shared" si="2"/>
        <v>0</v>
      </c>
      <c r="R40" s="166">
        <f t="shared" si="3"/>
        <v>0</v>
      </c>
      <c r="S40" s="147"/>
      <c r="T40" s="147"/>
      <c r="U40" s="206">
        <f t="shared" si="4"/>
        <v>0</v>
      </c>
      <c r="V40" s="182"/>
      <c r="W40" s="147"/>
      <c r="X40" s="147"/>
      <c r="Y40" s="370">
        <f t="shared" si="5"/>
        <v>0</v>
      </c>
      <c r="Z40" s="190"/>
      <c r="AA40" s="147"/>
      <c r="AB40" s="147"/>
      <c r="AC40" s="168">
        <f t="shared" si="6"/>
        <v>0</v>
      </c>
      <c r="AD40" s="171">
        <f t="shared" si="7"/>
        <v>0</v>
      </c>
    </row>
    <row r="41" spans="1:30" x14ac:dyDescent="0.25">
      <c r="A41" s="110">
        <v>30</v>
      </c>
      <c r="B41" s="111" t="s">
        <v>24</v>
      </c>
      <c r="C41" s="112" t="s">
        <v>12</v>
      </c>
      <c r="D41" s="38"/>
      <c r="E41" s="38"/>
      <c r="F41" s="38"/>
      <c r="G41" s="38"/>
      <c r="H41" s="38"/>
      <c r="I41" s="352">
        <f t="shared" si="8"/>
        <v>0</v>
      </c>
      <c r="J41" s="38"/>
      <c r="K41" s="38"/>
      <c r="L41" s="38"/>
      <c r="M41" s="38"/>
      <c r="N41" s="38"/>
      <c r="O41" s="38"/>
      <c r="P41" s="38">
        <f t="shared" si="1"/>
        <v>0</v>
      </c>
      <c r="Q41" s="38">
        <f t="shared" si="2"/>
        <v>0</v>
      </c>
      <c r="R41" s="166">
        <f t="shared" si="3"/>
        <v>0</v>
      </c>
      <c r="S41" s="38"/>
      <c r="T41" s="38"/>
      <c r="U41" s="206">
        <f t="shared" si="4"/>
        <v>0</v>
      </c>
      <c r="V41" s="144"/>
      <c r="W41" s="38"/>
      <c r="X41" s="38"/>
      <c r="Y41" s="370">
        <f t="shared" si="5"/>
        <v>0</v>
      </c>
      <c r="Z41" s="160"/>
      <c r="AA41" s="38"/>
      <c r="AB41" s="38"/>
      <c r="AC41" s="168">
        <f t="shared" si="6"/>
        <v>0</v>
      </c>
      <c r="AD41" s="171">
        <f t="shared" si="7"/>
        <v>0</v>
      </c>
    </row>
    <row r="42" spans="1:30" x14ac:dyDescent="0.25">
      <c r="A42" s="110">
        <v>31</v>
      </c>
      <c r="B42" s="113" t="s">
        <v>25</v>
      </c>
      <c r="C42" s="114" t="s">
        <v>12</v>
      </c>
      <c r="D42" s="38"/>
      <c r="E42" s="38"/>
      <c r="F42" s="38"/>
      <c r="G42" s="38"/>
      <c r="H42" s="38"/>
      <c r="I42" s="352">
        <f t="shared" si="8"/>
        <v>0</v>
      </c>
      <c r="J42" s="38"/>
      <c r="K42" s="38"/>
      <c r="L42" s="38"/>
      <c r="M42" s="38"/>
      <c r="N42" s="38"/>
      <c r="O42" s="38"/>
      <c r="P42" s="38">
        <f t="shared" si="1"/>
        <v>0</v>
      </c>
      <c r="Q42" s="38">
        <f t="shared" si="2"/>
        <v>0</v>
      </c>
      <c r="R42" s="166">
        <f t="shared" si="3"/>
        <v>0</v>
      </c>
      <c r="S42" s="38"/>
      <c r="T42" s="38"/>
      <c r="U42" s="206">
        <f t="shared" si="4"/>
        <v>0</v>
      </c>
      <c r="V42" s="144"/>
      <c r="W42" s="38"/>
      <c r="X42" s="38"/>
      <c r="Y42" s="370">
        <f t="shared" si="5"/>
        <v>0</v>
      </c>
      <c r="Z42" s="160"/>
      <c r="AA42" s="38"/>
      <c r="AB42" s="38"/>
      <c r="AC42" s="168">
        <f t="shared" si="6"/>
        <v>0</v>
      </c>
      <c r="AD42" s="171">
        <f t="shared" si="7"/>
        <v>0</v>
      </c>
    </row>
    <row r="43" spans="1:30" x14ac:dyDescent="0.25">
      <c r="A43" s="110">
        <v>32</v>
      </c>
      <c r="B43" s="113" t="s">
        <v>26</v>
      </c>
      <c r="C43" s="114" t="s">
        <v>12</v>
      </c>
      <c r="D43" s="38"/>
      <c r="E43" s="38"/>
      <c r="F43" s="38"/>
      <c r="G43" s="38"/>
      <c r="H43" s="38"/>
      <c r="I43" s="352">
        <f t="shared" si="8"/>
        <v>0</v>
      </c>
      <c r="J43" s="38"/>
      <c r="K43" s="38"/>
      <c r="L43" s="38"/>
      <c r="M43" s="38"/>
      <c r="N43" s="38"/>
      <c r="O43" s="38"/>
      <c r="P43" s="38">
        <f t="shared" si="1"/>
        <v>0</v>
      </c>
      <c r="Q43" s="38">
        <f t="shared" si="2"/>
        <v>0</v>
      </c>
      <c r="R43" s="166">
        <f t="shared" si="3"/>
        <v>0</v>
      </c>
      <c r="S43" s="38"/>
      <c r="T43" s="38"/>
      <c r="U43" s="206">
        <f t="shared" si="4"/>
        <v>0</v>
      </c>
      <c r="V43" s="144"/>
      <c r="W43" s="38"/>
      <c r="X43" s="38"/>
      <c r="Y43" s="370">
        <f t="shared" si="5"/>
        <v>0</v>
      </c>
      <c r="Z43" s="160"/>
      <c r="AA43" s="38"/>
      <c r="AB43" s="38"/>
      <c r="AC43" s="168">
        <f t="shared" si="6"/>
        <v>0</v>
      </c>
      <c r="AD43" s="171">
        <f t="shared" si="7"/>
        <v>0</v>
      </c>
    </row>
    <row r="44" spans="1:30" x14ac:dyDescent="0.25">
      <c r="A44" s="110">
        <v>33</v>
      </c>
      <c r="B44" s="113" t="s">
        <v>27</v>
      </c>
      <c r="C44" s="114" t="s">
        <v>12</v>
      </c>
      <c r="D44" s="38"/>
      <c r="E44" s="38"/>
      <c r="F44" s="38"/>
      <c r="G44" s="38"/>
      <c r="H44" s="38"/>
      <c r="I44" s="352">
        <f t="shared" si="8"/>
        <v>0</v>
      </c>
      <c r="J44" s="38"/>
      <c r="K44" s="38"/>
      <c r="L44" s="38"/>
      <c r="M44" s="38"/>
      <c r="N44" s="38"/>
      <c r="O44" s="38"/>
      <c r="P44" s="38">
        <f t="shared" si="1"/>
        <v>0</v>
      </c>
      <c r="Q44" s="38">
        <f t="shared" si="2"/>
        <v>0</v>
      </c>
      <c r="R44" s="166">
        <f t="shared" si="3"/>
        <v>0</v>
      </c>
      <c r="S44" s="38"/>
      <c r="T44" s="38"/>
      <c r="U44" s="206">
        <f t="shared" si="4"/>
        <v>0</v>
      </c>
      <c r="V44" s="144"/>
      <c r="W44" s="38"/>
      <c r="X44" s="38"/>
      <c r="Y44" s="370">
        <f t="shared" si="5"/>
        <v>0</v>
      </c>
      <c r="Z44" s="160"/>
      <c r="AA44" s="38"/>
      <c r="AB44" s="38"/>
      <c r="AC44" s="168">
        <f t="shared" si="6"/>
        <v>0</v>
      </c>
      <c r="AD44" s="171">
        <f t="shared" si="7"/>
        <v>0</v>
      </c>
    </row>
    <row r="45" spans="1:30" x14ac:dyDescent="0.25">
      <c r="A45" s="110">
        <v>34</v>
      </c>
      <c r="B45" s="111" t="s">
        <v>28</v>
      </c>
      <c r="C45" s="112" t="s">
        <v>12</v>
      </c>
      <c r="D45" s="38"/>
      <c r="E45" s="38"/>
      <c r="F45" s="38"/>
      <c r="G45" s="38"/>
      <c r="H45" s="38"/>
      <c r="I45" s="352">
        <f t="shared" si="8"/>
        <v>0</v>
      </c>
      <c r="J45" s="38"/>
      <c r="K45" s="38"/>
      <c r="L45" s="38"/>
      <c r="M45" s="38"/>
      <c r="N45" s="38"/>
      <c r="O45" s="38"/>
      <c r="P45" s="38">
        <f t="shared" si="1"/>
        <v>0</v>
      </c>
      <c r="Q45" s="38">
        <f t="shared" si="2"/>
        <v>0</v>
      </c>
      <c r="R45" s="166">
        <f t="shared" si="3"/>
        <v>0</v>
      </c>
      <c r="S45" s="38"/>
      <c r="T45" s="38"/>
      <c r="U45" s="206">
        <f t="shared" si="4"/>
        <v>0</v>
      </c>
      <c r="V45" s="144"/>
      <c r="W45" s="38"/>
      <c r="X45" s="38"/>
      <c r="Y45" s="370">
        <f t="shared" si="5"/>
        <v>0</v>
      </c>
      <c r="Z45" s="160"/>
      <c r="AA45" s="38"/>
      <c r="AB45" s="38"/>
      <c r="AC45" s="168">
        <f t="shared" si="6"/>
        <v>0</v>
      </c>
      <c r="AD45" s="171">
        <f t="shared" si="7"/>
        <v>0</v>
      </c>
    </row>
    <row r="46" spans="1:30" x14ac:dyDescent="0.25">
      <c r="A46" s="110">
        <v>35</v>
      </c>
      <c r="B46" s="111" t="s">
        <v>29</v>
      </c>
      <c r="C46" s="112" t="s">
        <v>12</v>
      </c>
      <c r="D46" s="38"/>
      <c r="E46" s="38"/>
      <c r="F46" s="38"/>
      <c r="G46" s="38"/>
      <c r="H46" s="38"/>
      <c r="I46" s="352">
        <f t="shared" si="8"/>
        <v>0</v>
      </c>
      <c r="J46" s="38"/>
      <c r="K46" s="38"/>
      <c r="L46" s="38"/>
      <c r="M46" s="38"/>
      <c r="N46" s="38"/>
      <c r="O46" s="38"/>
      <c r="P46" s="38">
        <f t="shared" si="1"/>
        <v>0</v>
      </c>
      <c r="Q46" s="38">
        <f t="shared" si="2"/>
        <v>0</v>
      </c>
      <c r="R46" s="166">
        <f t="shared" si="3"/>
        <v>0</v>
      </c>
      <c r="S46" s="38"/>
      <c r="T46" s="38"/>
      <c r="U46" s="206">
        <f t="shared" si="4"/>
        <v>0</v>
      </c>
      <c r="V46" s="144"/>
      <c r="W46" s="38"/>
      <c r="X46" s="38"/>
      <c r="Y46" s="370">
        <f t="shared" si="5"/>
        <v>0</v>
      </c>
      <c r="Z46" s="160"/>
      <c r="AA46" s="38"/>
      <c r="AB46" s="38"/>
      <c r="AC46" s="168">
        <f t="shared" si="6"/>
        <v>0</v>
      </c>
      <c r="AD46" s="171">
        <f t="shared" si="7"/>
        <v>0</v>
      </c>
    </row>
    <row r="47" spans="1:30" x14ac:dyDescent="0.25">
      <c r="A47" s="110">
        <v>36</v>
      </c>
      <c r="B47" s="111" t="s">
        <v>30</v>
      </c>
      <c r="C47" s="112" t="s">
        <v>12</v>
      </c>
      <c r="D47" s="38"/>
      <c r="E47" s="38"/>
      <c r="F47" s="38"/>
      <c r="G47" s="38"/>
      <c r="H47" s="38"/>
      <c r="I47" s="352">
        <f t="shared" si="8"/>
        <v>0</v>
      </c>
      <c r="J47" s="38"/>
      <c r="K47" s="38"/>
      <c r="L47" s="38"/>
      <c r="M47" s="38"/>
      <c r="N47" s="38"/>
      <c r="O47" s="38"/>
      <c r="P47" s="38">
        <f t="shared" si="1"/>
        <v>0</v>
      </c>
      <c r="Q47" s="38">
        <f t="shared" si="2"/>
        <v>0</v>
      </c>
      <c r="R47" s="166">
        <f t="shared" si="3"/>
        <v>0</v>
      </c>
      <c r="S47" s="38"/>
      <c r="T47" s="38"/>
      <c r="U47" s="206">
        <f t="shared" si="4"/>
        <v>0</v>
      </c>
      <c r="V47" s="144"/>
      <c r="W47" s="38"/>
      <c r="X47" s="38"/>
      <c r="Y47" s="370">
        <f t="shared" si="5"/>
        <v>0</v>
      </c>
      <c r="Z47" s="160"/>
      <c r="AA47" s="38"/>
      <c r="AB47" s="38"/>
      <c r="AC47" s="168">
        <f t="shared" si="6"/>
        <v>0</v>
      </c>
      <c r="AD47" s="171">
        <f t="shared" si="7"/>
        <v>0</v>
      </c>
    </row>
    <row r="48" spans="1:30" x14ac:dyDescent="0.25">
      <c r="A48" s="110">
        <v>37</v>
      </c>
      <c r="B48" s="111" t="s">
        <v>31</v>
      </c>
      <c r="C48" s="112" t="s">
        <v>12</v>
      </c>
      <c r="D48" s="38"/>
      <c r="E48" s="38"/>
      <c r="F48" s="38"/>
      <c r="G48" s="38"/>
      <c r="H48" s="38"/>
      <c r="I48" s="352">
        <f t="shared" si="8"/>
        <v>0</v>
      </c>
      <c r="J48" s="38"/>
      <c r="K48" s="38"/>
      <c r="L48" s="38"/>
      <c r="M48" s="38"/>
      <c r="N48" s="38"/>
      <c r="O48" s="38"/>
      <c r="P48" s="38">
        <f t="shared" si="1"/>
        <v>0</v>
      </c>
      <c r="Q48" s="38">
        <f t="shared" si="2"/>
        <v>0</v>
      </c>
      <c r="R48" s="166">
        <f t="shared" si="3"/>
        <v>0</v>
      </c>
      <c r="S48" s="38"/>
      <c r="T48" s="38"/>
      <c r="U48" s="206">
        <f t="shared" si="4"/>
        <v>0</v>
      </c>
      <c r="V48" s="144"/>
      <c r="W48" s="38"/>
      <c r="X48" s="38"/>
      <c r="Y48" s="370">
        <f t="shared" si="5"/>
        <v>0</v>
      </c>
      <c r="Z48" s="160"/>
      <c r="AA48" s="38"/>
      <c r="AB48" s="38"/>
      <c r="AC48" s="168">
        <f t="shared" si="6"/>
        <v>0</v>
      </c>
      <c r="AD48" s="171">
        <f t="shared" si="7"/>
        <v>0</v>
      </c>
    </row>
    <row r="49" spans="1:30" x14ac:dyDescent="0.25">
      <c r="A49" s="110">
        <v>38</v>
      </c>
      <c r="B49" s="111" t="s">
        <v>32</v>
      </c>
      <c r="C49" s="112" t="s">
        <v>12</v>
      </c>
      <c r="D49" s="38"/>
      <c r="E49" s="38"/>
      <c r="F49" s="38"/>
      <c r="G49" s="38"/>
      <c r="H49" s="38"/>
      <c r="I49" s="352">
        <f t="shared" si="8"/>
        <v>0</v>
      </c>
      <c r="J49" s="38"/>
      <c r="K49" s="38"/>
      <c r="L49" s="38"/>
      <c r="M49" s="38"/>
      <c r="N49" s="38"/>
      <c r="O49" s="38"/>
      <c r="P49" s="38">
        <f t="shared" si="1"/>
        <v>0</v>
      </c>
      <c r="Q49" s="38">
        <f t="shared" si="2"/>
        <v>0</v>
      </c>
      <c r="R49" s="166">
        <f t="shared" si="3"/>
        <v>0</v>
      </c>
      <c r="S49" s="38"/>
      <c r="T49" s="38"/>
      <c r="U49" s="206">
        <f t="shared" si="4"/>
        <v>0</v>
      </c>
      <c r="V49" s="144"/>
      <c r="W49" s="38"/>
      <c r="X49" s="38"/>
      <c r="Y49" s="370">
        <f t="shared" si="5"/>
        <v>0</v>
      </c>
      <c r="Z49" s="160"/>
      <c r="AA49" s="38"/>
      <c r="AB49" s="38"/>
      <c r="AC49" s="168">
        <f t="shared" si="6"/>
        <v>0</v>
      </c>
      <c r="AD49" s="171">
        <f t="shared" si="7"/>
        <v>0</v>
      </c>
    </row>
    <row r="50" spans="1:30" x14ac:dyDescent="0.25">
      <c r="A50" s="110">
        <v>39</v>
      </c>
      <c r="B50" s="111" t="s">
        <v>33</v>
      </c>
      <c r="C50" s="112" t="s">
        <v>12</v>
      </c>
      <c r="D50" s="38"/>
      <c r="E50" s="38"/>
      <c r="F50" s="38"/>
      <c r="G50" s="38"/>
      <c r="H50" s="38"/>
      <c r="I50" s="352">
        <f t="shared" si="8"/>
        <v>0</v>
      </c>
      <c r="J50" s="38"/>
      <c r="K50" s="38"/>
      <c r="L50" s="38"/>
      <c r="M50" s="38"/>
      <c r="N50" s="38"/>
      <c r="O50" s="38"/>
      <c r="P50" s="38">
        <f t="shared" si="1"/>
        <v>0</v>
      </c>
      <c r="Q50" s="38">
        <f t="shared" si="2"/>
        <v>0</v>
      </c>
      <c r="R50" s="166">
        <f t="shared" si="3"/>
        <v>0</v>
      </c>
      <c r="S50" s="38"/>
      <c r="T50" s="38"/>
      <c r="U50" s="206">
        <f t="shared" si="4"/>
        <v>0</v>
      </c>
      <c r="V50" s="219">
        <v>0.03</v>
      </c>
      <c r="W50" s="38"/>
      <c r="X50" s="38"/>
      <c r="Y50" s="370">
        <f t="shared" si="5"/>
        <v>0</v>
      </c>
      <c r="Z50" s="160"/>
      <c r="AA50" s="38"/>
      <c r="AB50" s="38"/>
      <c r="AC50" s="168">
        <f t="shared" si="6"/>
        <v>0</v>
      </c>
      <c r="AD50" s="171">
        <f t="shared" si="7"/>
        <v>0</v>
      </c>
    </row>
    <row r="51" spans="1:30" x14ac:dyDescent="0.25">
      <c r="A51" s="110">
        <v>40</v>
      </c>
      <c r="B51" s="111" t="s">
        <v>34</v>
      </c>
      <c r="C51" s="112" t="s">
        <v>12</v>
      </c>
      <c r="D51" s="38"/>
      <c r="E51" s="38"/>
      <c r="F51" s="38"/>
      <c r="G51" s="38"/>
      <c r="H51" s="38"/>
      <c r="I51" s="352">
        <f t="shared" si="8"/>
        <v>0</v>
      </c>
      <c r="J51" s="38"/>
      <c r="K51" s="38"/>
      <c r="L51" s="38"/>
      <c r="M51" s="38"/>
      <c r="N51" s="38"/>
      <c r="O51" s="38"/>
      <c r="P51" s="38">
        <f t="shared" si="1"/>
        <v>0</v>
      </c>
      <c r="Q51" s="38">
        <f t="shared" si="2"/>
        <v>0</v>
      </c>
      <c r="R51" s="166">
        <f t="shared" si="3"/>
        <v>0</v>
      </c>
      <c r="S51" s="38"/>
      <c r="T51" s="38"/>
      <c r="U51" s="206">
        <f t="shared" si="4"/>
        <v>0</v>
      </c>
      <c r="V51" s="144"/>
      <c r="W51" s="38"/>
      <c r="X51" s="38"/>
      <c r="Y51" s="370">
        <f t="shared" si="5"/>
        <v>0</v>
      </c>
      <c r="Z51" s="160"/>
      <c r="AA51" s="38"/>
      <c r="AB51" s="38"/>
      <c r="AC51" s="168">
        <f t="shared" si="6"/>
        <v>0</v>
      </c>
      <c r="AD51" s="171">
        <f t="shared" si="7"/>
        <v>0</v>
      </c>
    </row>
    <row r="52" spans="1:30" x14ac:dyDescent="0.25">
      <c r="A52" s="110">
        <v>41</v>
      </c>
      <c r="B52" s="113" t="s">
        <v>35</v>
      </c>
      <c r="C52" s="114" t="s">
        <v>12</v>
      </c>
      <c r="D52" s="38"/>
      <c r="E52" s="38"/>
      <c r="F52" s="435">
        <v>5.0999999999999997E-2</v>
      </c>
      <c r="G52" s="38"/>
      <c r="H52" s="38"/>
      <c r="I52" s="352">
        <f t="shared" si="8"/>
        <v>5.0999999999999997E-2</v>
      </c>
      <c r="J52" s="38"/>
      <c r="K52" s="435">
        <v>6.8000000000000005E-2</v>
      </c>
      <c r="L52" s="38"/>
      <c r="M52" s="38"/>
      <c r="N52" s="38"/>
      <c r="O52" s="38"/>
      <c r="P52" s="38">
        <f t="shared" si="1"/>
        <v>6.8000000000000005E-2</v>
      </c>
      <c r="Q52" s="38">
        <f t="shared" si="2"/>
        <v>0</v>
      </c>
      <c r="R52" s="166">
        <f t="shared" si="3"/>
        <v>6.8000000000000005E-2</v>
      </c>
      <c r="S52" s="38"/>
      <c r="T52" s="38"/>
      <c r="U52" s="206">
        <f t="shared" si="4"/>
        <v>0</v>
      </c>
      <c r="V52" s="144"/>
      <c r="W52" s="38"/>
      <c r="X52" s="38"/>
      <c r="Y52" s="370">
        <f t="shared" si="5"/>
        <v>0</v>
      </c>
      <c r="Z52" s="160"/>
      <c r="AA52" s="38"/>
      <c r="AB52" s="38"/>
      <c r="AC52" s="168">
        <f t="shared" si="6"/>
        <v>0</v>
      </c>
      <c r="AD52" s="171">
        <f t="shared" si="7"/>
        <v>0.11899999999999999</v>
      </c>
    </row>
    <row r="53" spans="1:30" x14ac:dyDescent="0.25">
      <c r="A53" s="110">
        <v>42</v>
      </c>
      <c r="B53" s="115" t="s">
        <v>39</v>
      </c>
      <c r="C53" s="116" t="s">
        <v>12</v>
      </c>
      <c r="D53" s="38"/>
      <c r="E53" s="38"/>
      <c r="F53" s="38"/>
      <c r="G53" s="38"/>
      <c r="H53" s="38"/>
      <c r="I53" s="352">
        <f t="shared" si="8"/>
        <v>0</v>
      </c>
      <c r="J53" s="38"/>
      <c r="K53" s="38"/>
      <c r="L53" s="38"/>
      <c r="M53" s="38"/>
      <c r="N53" s="38"/>
      <c r="O53" s="38"/>
      <c r="P53" s="38">
        <f t="shared" si="1"/>
        <v>0</v>
      </c>
      <c r="Q53" s="38">
        <f t="shared" si="2"/>
        <v>0</v>
      </c>
      <c r="R53" s="166">
        <f t="shared" si="3"/>
        <v>0</v>
      </c>
      <c r="S53" s="38"/>
      <c r="T53" s="38"/>
      <c r="U53" s="206">
        <f t="shared" si="4"/>
        <v>0</v>
      </c>
      <c r="V53" s="144"/>
      <c r="W53" s="38"/>
      <c r="X53" s="38"/>
      <c r="Y53" s="370">
        <f t="shared" si="5"/>
        <v>0</v>
      </c>
      <c r="Z53" s="160"/>
      <c r="AA53" s="38"/>
      <c r="AB53" s="38"/>
      <c r="AC53" s="168">
        <f t="shared" si="6"/>
        <v>0</v>
      </c>
      <c r="AD53" s="171">
        <f t="shared" si="7"/>
        <v>0</v>
      </c>
    </row>
    <row r="54" spans="1:30" x14ac:dyDescent="0.25">
      <c r="A54" s="110">
        <v>43</v>
      </c>
      <c r="B54" s="113" t="s">
        <v>190</v>
      </c>
      <c r="C54" s="114" t="s">
        <v>12</v>
      </c>
      <c r="D54" s="38"/>
      <c r="E54" s="38"/>
      <c r="F54" s="38"/>
      <c r="G54" s="38"/>
      <c r="H54" s="38"/>
      <c r="I54" s="352">
        <f t="shared" si="8"/>
        <v>0</v>
      </c>
      <c r="J54" s="38"/>
      <c r="K54" s="38"/>
      <c r="L54" s="38"/>
      <c r="M54" s="38"/>
      <c r="N54" s="38"/>
      <c r="O54" s="38"/>
      <c r="P54" s="38">
        <f t="shared" si="1"/>
        <v>0</v>
      </c>
      <c r="Q54" s="38">
        <f t="shared" si="2"/>
        <v>0</v>
      </c>
      <c r="R54" s="166">
        <f t="shared" si="3"/>
        <v>0</v>
      </c>
      <c r="S54" s="38"/>
      <c r="T54" s="38"/>
      <c r="U54" s="206">
        <f t="shared" si="4"/>
        <v>0</v>
      </c>
      <c r="V54" s="144"/>
      <c r="W54" s="38"/>
      <c r="X54" s="38"/>
      <c r="Y54" s="370">
        <f t="shared" si="5"/>
        <v>0</v>
      </c>
      <c r="Z54" s="160"/>
      <c r="AA54" s="38"/>
      <c r="AB54" s="38"/>
      <c r="AC54" s="168">
        <f t="shared" si="6"/>
        <v>0</v>
      </c>
      <c r="AD54" s="171">
        <f t="shared" si="7"/>
        <v>0</v>
      </c>
    </row>
    <row r="55" spans="1:30" x14ac:dyDescent="0.25">
      <c r="A55" s="110">
        <v>44</v>
      </c>
      <c r="B55" s="111" t="s">
        <v>36</v>
      </c>
      <c r="C55" s="112" t="s">
        <v>12</v>
      </c>
      <c r="D55" s="38"/>
      <c r="E55" s="38"/>
      <c r="F55" s="38"/>
      <c r="G55" s="38"/>
      <c r="H55" s="38"/>
      <c r="I55" s="352">
        <f t="shared" si="8"/>
        <v>0</v>
      </c>
      <c r="J55" s="38"/>
      <c r="K55" s="38"/>
      <c r="L55" s="38"/>
      <c r="M55" s="38"/>
      <c r="N55" s="38"/>
      <c r="O55" s="38"/>
      <c r="P55" s="38">
        <f t="shared" si="1"/>
        <v>0</v>
      </c>
      <c r="Q55" s="38">
        <f t="shared" si="2"/>
        <v>0</v>
      </c>
      <c r="R55" s="166">
        <f t="shared" si="3"/>
        <v>0</v>
      </c>
      <c r="S55" s="38"/>
      <c r="T55" s="38"/>
      <c r="U55" s="206">
        <f t="shared" si="4"/>
        <v>0</v>
      </c>
      <c r="V55" s="144"/>
      <c r="W55" s="38"/>
      <c r="X55" s="38"/>
      <c r="Y55" s="370">
        <f t="shared" si="5"/>
        <v>0</v>
      </c>
      <c r="Z55" s="160"/>
      <c r="AA55" s="38"/>
      <c r="AB55" s="38"/>
      <c r="AC55" s="168">
        <f t="shared" si="6"/>
        <v>0</v>
      </c>
      <c r="AD55" s="171">
        <f t="shared" si="7"/>
        <v>0</v>
      </c>
    </row>
    <row r="56" spans="1:30" x14ac:dyDescent="0.25">
      <c r="A56" s="110">
        <v>45</v>
      </c>
      <c r="B56" s="111" t="s">
        <v>37</v>
      </c>
      <c r="C56" s="112" t="s">
        <v>12</v>
      </c>
      <c r="D56" s="38"/>
      <c r="E56" s="38"/>
      <c r="F56" s="38"/>
      <c r="G56" s="38">
        <v>0.01</v>
      </c>
      <c r="H56" s="38"/>
      <c r="I56" s="352">
        <f t="shared" si="8"/>
        <v>0.01</v>
      </c>
      <c r="J56" s="38"/>
      <c r="K56" s="38"/>
      <c r="L56" s="38"/>
      <c r="M56" s="38">
        <v>0.01</v>
      </c>
      <c r="N56" s="38"/>
      <c r="O56" s="38"/>
      <c r="P56" s="38">
        <f t="shared" si="1"/>
        <v>0.01</v>
      </c>
      <c r="Q56" s="38">
        <f t="shared" si="2"/>
        <v>0</v>
      </c>
      <c r="R56" s="166">
        <f t="shared" si="3"/>
        <v>0.01</v>
      </c>
      <c r="S56" s="38"/>
      <c r="T56" s="206">
        <v>0.01</v>
      </c>
      <c r="U56" s="206">
        <f t="shared" si="4"/>
        <v>0.01</v>
      </c>
      <c r="V56" s="219">
        <v>5.0000000000000001E-4</v>
      </c>
      <c r="W56" s="435">
        <v>0.01</v>
      </c>
      <c r="X56" s="38"/>
      <c r="Y56" s="370">
        <f t="shared" si="5"/>
        <v>0</v>
      </c>
      <c r="Z56" s="160"/>
      <c r="AA56" s="168">
        <f>10/1000</f>
        <v>0.01</v>
      </c>
      <c r="AB56" s="38"/>
      <c r="AC56" s="168">
        <f t="shared" si="6"/>
        <v>0.01</v>
      </c>
      <c r="AD56" s="171">
        <f t="shared" si="7"/>
        <v>0.04</v>
      </c>
    </row>
    <row r="57" spans="1:30" x14ac:dyDescent="0.25">
      <c r="A57" s="110">
        <v>46</v>
      </c>
      <c r="B57" s="111" t="s">
        <v>38</v>
      </c>
      <c r="C57" s="112" t="s">
        <v>12</v>
      </c>
      <c r="D57" s="38"/>
      <c r="E57" s="38"/>
      <c r="F57" s="435">
        <v>6.9999999999999999E-4</v>
      </c>
      <c r="G57" s="38"/>
      <c r="H57" s="38"/>
      <c r="I57" s="352">
        <f t="shared" si="8"/>
        <v>6.9999999999999999E-4</v>
      </c>
      <c r="J57" s="38"/>
      <c r="K57" s="435">
        <v>8.0000000000000004E-4</v>
      </c>
      <c r="L57" s="38"/>
      <c r="M57" s="38"/>
      <c r="N57" s="38"/>
      <c r="O57" s="38"/>
      <c r="P57" s="38">
        <f t="shared" si="1"/>
        <v>8.0000000000000004E-4</v>
      </c>
      <c r="Q57" s="38">
        <f t="shared" si="2"/>
        <v>0</v>
      </c>
      <c r="R57" s="166">
        <f t="shared" si="3"/>
        <v>8.0000000000000004E-4</v>
      </c>
      <c r="S57" s="38"/>
      <c r="T57" s="38"/>
      <c r="U57" s="206">
        <f t="shared" si="4"/>
        <v>0</v>
      </c>
      <c r="V57" s="219">
        <v>2.9999999999999997E-4</v>
      </c>
      <c r="W57" s="38"/>
      <c r="X57" s="38"/>
      <c r="Y57" s="370">
        <f t="shared" si="5"/>
        <v>0</v>
      </c>
      <c r="Z57" s="220">
        <f>0.9/1000</f>
        <v>8.9999999999999998E-4</v>
      </c>
      <c r="AA57" s="38"/>
      <c r="AB57" s="38"/>
      <c r="AC57" s="168">
        <f t="shared" si="6"/>
        <v>8.9999999999999998E-4</v>
      </c>
      <c r="AD57" s="171">
        <f t="shared" si="7"/>
        <v>2.4000000000000002E-3</v>
      </c>
    </row>
    <row r="58" spans="1:30" x14ac:dyDescent="0.25">
      <c r="A58" s="110">
        <v>47</v>
      </c>
      <c r="B58" s="111" t="s">
        <v>14</v>
      </c>
      <c r="C58" s="112" t="s">
        <v>12</v>
      </c>
      <c r="D58" s="38"/>
      <c r="E58" s="38"/>
      <c r="F58" s="38"/>
      <c r="G58" s="38"/>
      <c r="H58" s="38"/>
      <c r="I58" s="352">
        <f t="shared" si="8"/>
        <v>0</v>
      </c>
      <c r="J58" s="38"/>
      <c r="K58" s="38"/>
      <c r="L58" s="38"/>
      <c r="M58" s="38"/>
      <c r="N58" s="38"/>
      <c r="O58" s="38"/>
      <c r="P58" s="38">
        <f t="shared" si="1"/>
        <v>0</v>
      </c>
      <c r="Q58" s="38">
        <f t="shared" si="2"/>
        <v>0</v>
      </c>
      <c r="R58" s="166">
        <f t="shared" si="3"/>
        <v>0</v>
      </c>
      <c r="S58" s="38"/>
      <c r="T58" s="38"/>
      <c r="U58" s="206">
        <f t="shared" si="4"/>
        <v>0</v>
      </c>
      <c r="V58" s="144"/>
      <c r="W58" s="38"/>
      <c r="X58" s="38"/>
      <c r="Y58" s="370">
        <f t="shared" si="5"/>
        <v>0</v>
      </c>
      <c r="Z58" s="160"/>
      <c r="AA58" s="38"/>
      <c r="AB58" s="38"/>
      <c r="AC58" s="168">
        <f t="shared" si="6"/>
        <v>0</v>
      </c>
      <c r="AD58" s="171">
        <f t="shared" si="7"/>
        <v>0</v>
      </c>
    </row>
    <row r="59" spans="1:30" x14ac:dyDescent="0.25">
      <c r="A59" s="110">
        <v>48</v>
      </c>
      <c r="B59" s="115" t="s">
        <v>191</v>
      </c>
      <c r="C59" s="112" t="s">
        <v>12</v>
      </c>
      <c r="D59" s="38"/>
      <c r="E59" s="38"/>
      <c r="F59" s="38"/>
      <c r="G59" s="38"/>
      <c r="H59" s="38"/>
      <c r="I59" s="352">
        <f t="shared" si="8"/>
        <v>0</v>
      </c>
      <c r="J59" s="38"/>
      <c r="K59" s="38"/>
      <c r="L59" s="38"/>
      <c r="M59" s="38"/>
      <c r="N59" s="38"/>
      <c r="O59" s="38"/>
      <c r="P59" s="38">
        <f t="shared" si="1"/>
        <v>0</v>
      </c>
      <c r="Q59" s="38">
        <f t="shared" si="2"/>
        <v>0</v>
      </c>
      <c r="R59" s="166">
        <f t="shared" si="3"/>
        <v>0</v>
      </c>
      <c r="S59" s="38"/>
      <c r="T59" s="38"/>
      <c r="U59" s="206">
        <f t="shared" si="4"/>
        <v>0</v>
      </c>
      <c r="V59" s="144"/>
      <c r="W59" s="38"/>
      <c r="X59" s="38"/>
      <c r="Y59" s="370">
        <f t="shared" si="5"/>
        <v>0</v>
      </c>
      <c r="Z59" s="160"/>
      <c r="AA59" s="38"/>
      <c r="AB59" s="38"/>
      <c r="AC59" s="168">
        <f t="shared" si="6"/>
        <v>0</v>
      </c>
      <c r="AD59" s="171">
        <f t="shared" si="7"/>
        <v>0</v>
      </c>
    </row>
    <row r="60" spans="1:30" x14ac:dyDescent="0.25">
      <c r="A60" s="110">
        <v>49</v>
      </c>
      <c r="B60" s="115" t="s">
        <v>192</v>
      </c>
      <c r="C60" s="112" t="s">
        <v>12</v>
      </c>
      <c r="D60" s="38"/>
      <c r="E60" s="38"/>
      <c r="F60" s="38"/>
      <c r="G60" s="38"/>
      <c r="H60" s="38"/>
      <c r="I60" s="352">
        <f t="shared" si="8"/>
        <v>0</v>
      </c>
      <c r="J60" s="38"/>
      <c r="K60" s="38"/>
      <c r="L60" s="38"/>
      <c r="M60" s="38"/>
      <c r="N60" s="38"/>
      <c r="O60" s="38"/>
      <c r="P60" s="38">
        <f t="shared" si="1"/>
        <v>0</v>
      </c>
      <c r="Q60" s="38">
        <f t="shared" si="2"/>
        <v>0</v>
      </c>
      <c r="R60" s="166">
        <f t="shared" si="3"/>
        <v>0</v>
      </c>
      <c r="S60" s="38"/>
      <c r="T60" s="38"/>
      <c r="U60" s="206">
        <f t="shared" si="4"/>
        <v>0</v>
      </c>
      <c r="V60" s="144"/>
      <c r="W60" s="38"/>
      <c r="X60" s="38"/>
      <c r="Y60" s="370">
        <f t="shared" si="5"/>
        <v>0</v>
      </c>
      <c r="Z60" s="160"/>
      <c r="AA60" s="38"/>
      <c r="AB60" s="38"/>
      <c r="AC60" s="168">
        <f t="shared" si="6"/>
        <v>0</v>
      </c>
      <c r="AD60" s="171">
        <f t="shared" si="7"/>
        <v>0</v>
      </c>
    </row>
    <row r="61" spans="1:30" x14ac:dyDescent="0.25">
      <c r="A61" s="104"/>
      <c r="B61" s="325" t="s">
        <v>51</v>
      </c>
      <c r="C61" s="105"/>
      <c r="D61" s="38"/>
      <c r="E61" s="38"/>
      <c r="F61" s="38"/>
      <c r="G61" s="38"/>
      <c r="H61" s="38"/>
      <c r="I61" s="352">
        <f t="shared" si="8"/>
        <v>0</v>
      </c>
      <c r="J61" s="38"/>
      <c r="K61" s="38"/>
      <c r="L61" s="38"/>
      <c r="M61" s="38"/>
      <c r="N61" s="38"/>
      <c r="O61" s="38"/>
      <c r="P61" s="38">
        <f t="shared" si="1"/>
        <v>0</v>
      </c>
      <c r="Q61" s="38">
        <f t="shared" si="2"/>
        <v>0</v>
      </c>
      <c r="R61" s="166">
        <f t="shared" si="3"/>
        <v>0</v>
      </c>
      <c r="S61" s="38"/>
      <c r="T61" s="38"/>
      <c r="U61" s="206">
        <f t="shared" si="4"/>
        <v>0</v>
      </c>
      <c r="V61" s="144"/>
      <c r="W61" s="38"/>
      <c r="X61" s="38"/>
      <c r="Y61" s="370">
        <f t="shared" si="5"/>
        <v>0</v>
      </c>
      <c r="Z61" s="160"/>
      <c r="AA61" s="38"/>
      <c r="AB61" s="38"/>
      <c r="AC61" s="168">
        <f t="shared" si="6"/>
        <v>0</v>
      </c>
      <c r="AD61" s="171">
        <f t="shared" si="7"/>
        <v>0</v>
      </c>
    </row>
    <row r="62" spans="1:30" x14ac:dyDescent="0.25">
      <c r="A62" s="118">
        <v>50</v>
      </c>
      <c r="B62" s="113" t="s">
        <v>52</v>
      </c>
      <c r="C62" s="114" t="s">
        <v>12</v>
      </c>
      <c r="D62" s="38"/>
      <c r="E62" s="38"/>
      <c r="F62" s="38"/>
      <c r="G62" s="38"/>
      <c r="H62" s="38"/>
      <c r="I62" s="352">
        <f t="shared" si="8"/>
        <v>0</v>
      </c>
      <c r="J62" s="38"/>
      <c r="K62" s="38"/>
      <c r="L62" s="38"/>
      <c r="M62" s="38"/>
      <c r="N62" s="38"/>
      <c r="O62" s="38"/>
      <c r="P62" s="38">
        <f t="shared" si="1"/>
        <v>0</v>
      </c>
      <c r="Q62" s="38">
        <f t="shared" si="2"/>
        <v>0</v>
      </c>
      <c r="R62" s="166">
        <f t="shared" si="3"/>
        <v>0</v>
      </c>
      <c r="S62" s="38"/>
      <c r="T62" s="38"/>
      <c r="U62" s="206">
        <f t="shared" si="4"/>
        <v>0</v>
      </c>
      <c r="V62" s="144"/>
      <c r="W62" s="38"/>
      <c r="X62" s="38"/>
      <c r="Y62" s="370">
        <f t="shared" si="5"/>
        <v>0</v>
      </c>
      <c r="Z62" s="160"/>
      <c r="AA62" s="38"/>
      <c r="AB62" s="38"/>
      <c r="AC62" s="168">
        <f t="shared" si="6"/>
        <v>0</v>
      </c>
      <c r="AD62" s="171">
        <f t="shared" si="7"/>
        <v>0</v>
      </c>
    </row>
    <row r="63" spans="1:30" x14ac:dyDescent="0.25">
      <c r="A63" s="118">
        <v>51</v>
      </c>
      <c r="B63" s="113" t="s">
        <v>193</v>
      </c>
      <c r="C63" s="114" t="s">
        <v>12</v>
      </c>
      <c r="D63" s="38"/>
      <c r="E63" s="38"/>
      <c r="F63" s="38"/>
      <c r="G63" s="38"/>
      <c r="H63" s="38"/>
      <c r="I63" s="352">
        <f t="shared" si="8"/>
        <v>0</v>
      </c>
      <c r="J63" s="38"/>
      <c r="K63" s="38"/>
      <c r="L63" s="38"/>
      <c r="M63" s="38"/>
      <c r="N63" s="38"/>
      <c r="O63" s="38"/>
      <c r="P63" s="38">
        <f t="shared" si="1"/>
        <v>0</v>
      </c>
      <c r="Q63" s="38">
        <f t="shared" si="2"/>
        <v>0</v>
      </c>
      <c r="R63" s="166">
        <f t="shared" si="3"/>
        <v>0</v>
      </c>
      <c r="S63" s="38"/>
      <c r="T63" s="38"/>
      <c r="U63" s="206">
        <f t="shared" si="4"/>
        <v>0</v>
      </c>
      <c r="V63" s="144"/>
      <c r="W63" s="38"/>
      <c r="X63" s="38"/>
      <c r="Y63" s="370">
        <f t="shared" si="5"/>
        <v>0</v>
      </c>
      <c r="Z63" s="160"/>
      <c r="AA63" s="38"/>
      <c r="AB63" s="38"/>
      <c r="AC63" s="168">
        <f t="shared" si="6"/>
        <v>0</v>
      </c>
      <c r="AD63" s="171">
        <f t="shared" si="7"/>
        <v>0</v>
      </c>
    </row>
    <row r="64" spans="1:30" x14ac:dyDescent="0.25">
      <c r="A64" s="118">
        <v>52</v>
      </c>
      <c r="B64" s="113" t="s">
        <v>102</v>
      </c>
      <c r="C64" s="114" t="s">
        <v>12</v>
      </c>
      <c r="D64" s="38"/>
      <c r="E64" s="38"/>
      <c r="F64" s="38"/>
      <c r="G64" s="38"/>
      <c r="H64" s="38"/>
      <c r="I64" s="352">
        <f t="shared" si="8"/>
        <v>0</v>
      </c>
      <c r="J64" s="38"/>
      <c r="K64" s="38"/>
      <c r="L64" s="38"/>
      <c r="M64" s="38"/>
      <c r="N64" s="38"/>
      <c r="O64" s="38"/>
      <c r="P64" s="38">
        <f t="shared" si="1"/>
        <v>0</v>
      </c>
      <c r="Q64" s="38">
        <f t="shared" si="2"/>
        <v>0</v>
      </c>
      <c r="R64" s="166">
        <f t="shared" si="3"/>
        <v>0</v>
      </c>
      <c r="S64" s="38"/>
      <c r="T64" s="38"/>
      <c r="U64" s="206">
        <f t="shared" si="4"/>
        <v>0</v>
      </c>
      <c r="V64" s="144"/>
      <c r="W64" s="38"/>
      <c r="X64" s="38"/>
      <c r="Y64" s="370">
        <f t="shared" si="5"/>
        <v>0</v>
      </c>
      <c r="Z64" s="160"/>
      <c r="AA64" s="38"/>
      <c r="AB64" s="38"/>
      <c r="AC64" s="168">
        <f t="shared" si="6"/>
        <v>0</v>
      </c>
      <c r="AD64" s="171">
        <f t="shared" si="7"/>
        <v>0</v>
      </c>
    </row>
    <row r="65" spans="1:30" x14ac:dyDescent="0.25">
      <c r="A65" s="118">
        <v>53</v>
      </c>
      <c r="B65" s="113" t="s">
        <v>220</v>
      </c>
      <c r="C65" s="114" t="s">
        <v>12</v>
      </c>
      <c r="D65" s="38"/>
      <c r="E65" s="38"/>
      <c r="F65" s="38"/>
      <c r="G65" s="38"/>
      <c r="H65" s="38"/>
      <c r="I65" s="352">
        <f t="shared" si="8"/>
        <v>0</v>
      </c>
      <c r="J65" s="38"/>
      <c r="K65" s="38"/>
      <c r="L65" s="38"/>
      <c r="M65" s="38"/>
      <c r="N65" s="38"/>
      <c r="O65" s="38"/>
      <c r="P65" s="38">
        <f t="shared" si="1"/>
        <v>0</v>
      </c>
      <c r="Q65" s="38">
        <f t="shared" si="2"/>
        <v>0</v>
      </c>
      <c r="R65" s="166">
        <f t="shared" si="3"/>
        <v>0</v>
      </c>
      <c r="S65" s="38"/>
      <c r="T65" s="38"/>
      <c r="U65" s="206">
        <f t="shared" si="4"/>
        <v>0</v>
      </c>
      <c r="V65" s="144"/>
      <c r="W65" s="38"/>
      <c r="X65" s="38"/>
      <c r="Y65" s="370">
        <f t="shared" si="5"/>
        <v>0</v>
      </c>
      <c r="Z65" s="160"/>
      <c r="AA65" s="38"/>
      <c r="AB65" s="38"/>
      <c r="AC65" s="168">
        <f t="shared" si="6"/>
        <v>0</v>
      </c>
      <c r="AD65" s="171">
        <f t="shared" si="7"/>
        <v>0</v>
      </c>
    </row>
    <row r="66" spans="1:30" x14ac:dyDescent="0.25">
      <c r="A66" s="118">
        <v>54</v>
      </c>
      <c r="B66" s="111" t="s">
        <v>92</v>
      </c>
      <c r="C66" s="119" t="s">
        <v>12</v>
      </c>
      <c r="D66" s="38"/>
      <c r="E66" s="38"/>
      <c r="F66" s="38"/>
      <c r="G66" s="38"/>
      <c r="H66" s="38"/>
      <c r="I66" s="352">
        <f t="shared" si="8"/>
        <v>0</v>
      </c>
      <c r="J66" s="38"/>
      <c r="K66" s="38"/>
      <c r="L66" s="38"/>
      <c r="M66" s="38"/>
      <c r="N66" s="38"/>
      <c r="O66" s="38"/>
      <c r="P66" s="38">
        <f t="shared" si="1"/>
        <v>0</v>
      </c>
      <c r="Q66" s="38">
        <f t="shared" si="2"/>
        <v>0</v>
      </c>
      <c r="R66" s="166">
        <f t="shared" si="3"/>
        <v>0</v>
      </c>
      <c r="S66" s="38"/>
      <c r="T66" s="38"/>
      <c r="U66" s="206">
        <f t="shared" si="4"/>
        <v>0</v>
      </c>
      <c r="V66" s="144"/>
      <c r="W66" s="38"/>
      <c r="X66" s="38"/>
      <c r="Y66" s="370">
        <f t="shared" si="5"/>
        <v>0</v>
      </c>
      <c r="Z66" s="160"/>
      <c r="AA66" s="38"/>
      <c r="AB66" s="38"/>
      <c r="AC66" s="168">
        <f t="shared" si="6"/>
        <v>0</v>
      </c>
      <c r="AD66" s="171">
        <f t="shared" si="7"/>
        <v>0</v>
      </c>
    </row>
    <row r="67" spans="1:30" x14ac:dyDescent="0.25">
      <c r="A67" s="118">
        <v>55</v>
      </c>
      <c r="B67" s="47" t="s">
        <v>121</v>
      </c>
      <c r="C67" s="119" t="s">
        <v>12</v>
      </c>
      <c r="D67" s="38"/>
      <c r="E67" s="38"/>
      <c r="F67" s="38"/>
      <c r="G67" s="38"/>
      <c r="H67" s="38"/>
      <c r="I67" s="352">
        <f t="shared" si="8"/>
        <v>0</v>
      </c>
      <c r="J67" s="38"/>
      <c r="K67" s="38"/>
      <c r="L67" s="38"/>
      <c r="M67" s="38"/>
      <c r="N67" s="38"/>
      <c r="O67" s="38"/>
      <c r="P67" s="38">
        <f t="shared" si="1"/>
        <v>0</v>
      </c>
      <c r="Q67" s="38">
        <f t="shared" si="2"/>
        <v>0</v>
      </c>
      <c r="R67" s="166">
        <f t="shared" si="3"/>
        <v>0</v>
      </c>
      <c r="S67" s="38"/>
      <c r="T67" s="38"/>
      <c r="U67" s="206">
        <f t="shared" si="4"/>
        <v>0</v>
      </c>
      <c r="V67" s="144"/>
      <c r="W67" s="38"/>
      <c r="X67" s="38"/>
      <c r="Y67" s="370">
        <f t="shared" si="5"/>
        <v>0</v>
      </c>
      <c r="Z67" s="160"/>
      <c r="AA67" s="38"/>
      <c r="AB67" s="38"/>
      <c r="AC67" s="168">
        <f t="shared" si="6"/>
        <v>0</v>
      </c>
      <c r="AD67" s="171">
        <f t="shared" si="7"/>
        <v>0</v>
      </c>
    </row>
    <row r="68" spans="1:30" x14ac:dyDescent="0.25">
      <c r="A68" s="118">
        <v>56</v>
      </c>
      <c r="B68" s="113" t="s">
        <v>53</v>
      </c>
      <c r="C68" s="114" t="s">
        <v>12</v>
      </c>
      <c r="D68" s="38"/>
      <c r="E68" s="38"/>
      <c r="F68" s="38"/>
      <c r="G68" s="38"/>
      <c r="H68" s="38"/>
      <c r="I68" s="352">
        <f t="shared" si="8"/>
        <v>0</v>
      </c>
      <c r="J68" s="38"/>
      <c r="K68" s="38"/>
      <c r="L68" s="38"/>
      <c r="M68" s="38"/>
      <c r="N68" s="38"/>
      <c r="O68" s="38"/>
      <c r="P68" s="38">
        <f t="shared" si="1"/>
        <v>0</v>
      </c>
      <c r="Q68" s="38">
        <f t="shared" si="2"/>
        <v>0</v>
      </c>
      <c r="R68" s="166">
        <f t="shared" si="3"/>
        <v>0</v>
      </c>
      <c r="S68" s="38"/>
      <c r="T68" s="38"/>
      <c r="U68" s="206">
        <f t="shared" si="4"/>
        <v>0</v>
      </c>
      <c r="V68" s="144"/>
      <c r="W68" s="38"/>
      <c r="X68" s="38"/>
      <c r="Y68" s="370">
        <f t="shared" si="5"/>
        <v>0</v>
      </c>
      <c r="Z68" s="160"/>
      <c r="AA68" s="38"/>
      <c r="AB68" s="38"/>
      <c r="AC68" s="168">
        <f t="shared" si="6"/>
        <v>0</v>
      </c>
      <c r="AD68" s="171">
        <f t="shared" si="7"/>
        <v>0</v>
      </c>
    </row>
    <row r="69" spans="1:30" x14ac:dyDescent="0.25">
      <c r="A69" s="118">
        <v>57</v>
      </c>
      <c r="B69" s="111" t="s">
        <v>54</v>
      </c>
      <c r="C69" s="112" t="s">
        <v>12</v>
      </c>
      <c r="D69" s="38"/>
      <c r="E69" s="38"/>
      <c r="F69" s="38"/>
      <c r="G69" s="38"/>
      <c r="H69" s="38"/>
      <c r="I69" s="352">
        <f t="shared" si="8"/>
        <v>0</v>
      </c>
      <c r="J69" s="38"/>
      <c r="K69" s="38"/>
      <c r="L69" s="38"/>
      <c r="M69" s="38"/>
      <c r="N69" s="38"/>
      <c r="O69" s="38"/>
      <c r="P69" s="38">
        <f t="shared" si="1"/>
        <v>0</v>
      </c>
      <c r="Q69" s="38">
        <f t="shared" si="2"/>
        <v>0</v>
      </c>
      <c r="R69" s="166">
        <f t="shared" si="3"/>
        <v>0</v>
      </c>
      <c r="S69" s="38"/>
      <c r="T69" s="38"/>
      <c r="U69" s="206">
        <f t="shared" si="4"/>
        <v>0</v>
      </c>
      <c r="V69" s="144"/>
      <c r="W69" s="38"/>
      <c r="X69" s="38"/>
      <c r="Y69" s="370">
        <f t="shared" si="5"/>
        <v>0</v>
      </c>
      <c r="Z69" s="220">
        <f>27.3/1000</f>
        <v>2.7300000000000001E-2</v>
      </c>
      <c r="AA69" s="38"/>
      <c r="AB69" s="38"/>
      <c r="AC69" s="168">
        <f t="shared" si="6"/>
        <v>2.7300000000000001E-2</v>
      </c>
      <c r="AD69" s="171">
        <f t="shared" si="7"/>
        <v>2.7300000000000001E-2</v>
      </c>
    </row>
    <row r="70" spans="1:30" x14ac:dyDescent="0.25">
      <c r="A70" s="118">
        <v>58</v>
      </c>
      <c r="B70" s="111" t="s">
        <v>55</v>
      </c>
      <c r="C70" s="112" t="s">
        <v>12</v>
      </c>
      <c r="D70" s="38"/>
      <c r="E70" s="38"/>
      <c r="F70" s="38"/>
      <c r="G70" s="38"/>
      <c r="H70" s="38"/>
      <c r="I70" s="352">
        <f t="shared" si="8"/>
        <v>0</v>
      </c>
      <c r="J70" s="38"/>
      <c r="K70" s="38"/>
      <c r="L70" s="38"/>
      <c r="M70" s="38"/>
      <c r="N70" s="38"/>
      <c r="O70" s="38"/>
      <c r="P70" s="38">
        <f t="shared" si="1"/>
        <v>0</v>
      </c>
      <c r="Q70" s="38">
        <f t="shared" si="2"/>
        <v>0</v>
      </c>
      <c r="R70" s="166">
        <f t="shared" si="3"/>
        <v>0</v>
      </c>
      <c r="S70" s="38"/>
      <c r="T70" s="38"/>
      <c r="U70" s="206">
        <f t="shared" si="4"/>
        <v>0</v>
      </c>
      <c r="V70" s="144"/>
      <c r="W70" s="38"/>
      <c r="X70" s="38"/>
      <c r="Y70" s="370">
        <f t="shared" si="5"/>
        <v>0</v>
      </c>
      <c r="Z70" s="160"/>
      <c r="AA70" s="38"/>
      <c r="AB70" s="38"/>
      <c r="AC70" s="168">
        <f t="shared" si="6"/>
        <v>0</v>
      </c>
      <c r="AD70" s="171">
        <f t="shared" si="7"/>
        <v>0</v>
      </c>
    </row>
    <row r="71" spans="1:30" x14ac:dyDescent="0.25">
      <c r="A71" s="118">
        <v>59</v>
      </c>
      <c r="B71" s="111" t="s">
        <v>56</v>
      </c>
      <c r="C71" s="112" t="s">
        <v>12</v>
      </c>
      <c r="D71" s="38"/>
      <c r="E71" s="38"/>
      <c r="F71" s="435">
        <v>4.7999999999999996E-3</v>
      </c>
      <c r="G71" s="38"/>
      <c r="H71" s="38"/>
      <c r="I71" s="352">
        <f t="shared" ref="I71:I102" si="9">(H71+G71+F71+E71+D71)*$I$5</f>
        <v>4.7999999999999996E-3</v>
      </c>
      <c r="J71" s="38"/>
      <c r="K71" s="435">
        <v>6.4000000000000003E-3</v>
      </c>
      <c r="L71" s="38"/>
      <c r="M71" s="38"/>
      <c r="N71" s="38"/>
      <c r="O71" s="38"/>
      <c r="P71" s="38">
        <f t="shared" si="1"/>
        <v>6.4000000000000003E-3</v>
      </c>
      <c r="Q71" s="38">
        <f t="shared" si="2"/>
        <v>0</v>
      </c>
      <c r="R71" s="166">
        <f t="shared" si="3"/>
        <v>6.4000000000000003E-3</v>
      </c>
      <c r="S71" s="38"/>
      <c r="T71" s="38"/>
      <c r="U71" s="206">
        <f t="shared" si="4"/>
        <v>0</v>
      </c>
      <c r="V71" s="144"/>
      <c r="W71" s="38"/>
      <c r="X71" s="38"/>
      <c r="Y71" s="370">
        <f t="shared" si="5"/>
        <v>0</v>
      </c>
      <c r="Z71" s="220">
        <f>4/1000</f>
        <v>4.0000000000000001E-3</v>
      </c>
      <c r="AA71" s="38"/>
      <c r="AB71" s="38"/>
      <c r="AC71" s="168">
        <f t="shared" si="6"/>
        <v>4.0000000000000001E-3</v>
      </c>
      <c r="AD71" s="171">
        <f t="shared" si="7"/>
        <v>1.52E-2</v>
      </c>
    </row>
    <row r="72" spans="1:30" x14ac:dyDescent="0.25">
      <c r="A72" s="118">
        <v>60</v>
      </c>
      <c r="B72" s="47" t="s">
        <v>109</v>
      </c>
      <c r="C72" s="55" t="s">
        <v>12</v>
      </c>
      <c r="D72" s="38"/>
      <c r="E72" s="38"/>
      <c r="F72" s="38"/>
      <c r="G72" s="38"/>
      <c r="H72" s="38"/>
      <c r="I72" s="352">
        <f t="shared" si="9"/>
        <v>0</v>
      </c>
      <c r="J72" s="38"/>
      <c r="K72" s="38"/>
      <c r="L72" s="38"/>
      <c r="M72" s="38"/>
      <c r="N72" s="38"/>
      <c r="O72" s="38"/>
      <c r="P72" s="38">
        <f t="shared" ref="P72:P135" si="10">(J72+K72+L72+M72+N72)*$P$5</f>
        <v>0</v>
      </c>
      <c r="Q72" s="38">
        <f t="shared" ref="Q72:Q135" si="11">(J72+K72+L72+M72+O72+N72)*$Q$5</f>
        <v>0</v>
      </c>
      <c r="R72" s="166">
        <f t="shared" ref="R72:R135" si="12">P72+Q72</f>
        <v>0</v>
      </c>
      <c r="S72" s="38"/>
      <c r="T72" s="38"/>
      <c r="U72" s="206">
        <f t="shared" ref="U72:U135" si="13">(T72+S72)*$U$5</f>
        <v>0</v>
      </c>
      <c r="V72" s="144"/>
      <c r="W72" s="38"/>
      <c r="X72" s="38"/>
      <c r="Y72" s="370">
        <f t="shared" ref="Y72:Y135" si="14">(X72+W72+V72)*$Y$5</f>
        <v>0</v>
      </c>
      <c r="Z72" s="160"/>
      <c r="AA72" s="38"/>
      <c r="AB72" s="38"/>
      <c r="AC72" s="168">
        <f t="shared" ref="AC72:AC135" si="15">(AB72+AA72+Z72)*$AC$5</f>
        <v>0</v>
      </c>
      <c r="AD72" s="171">
        <f t="shared" ref="AD72:AD135" si="16">I72+R72+U72+Y72+AC72</f>
        <v>0</v>
      </c>
    </row>
    <row r="73" spans="1:30" x14ac:dyDescent="0.25">
      <c r="A73" s="110"/>
      <c r="B73" s="328" t="s">
        <v>198</v>
      </c>
      <c r="C73" s="105"/>
      <c r="D73" s="38"/>
      <c r="E73" s="38"/>
      <c r="F73" s="38"/>
      <c r="G73" s="38"/>
      <c r="H73" s="38"/>
      <c r="I73" s="352">
        <f t="shared" si="9"/>
        <v>0</v>
      </c>
      <c r="J73" s="38"/>
      <c r="K73" s="38"/>
      <c r="L73" s="38"/>
      <c r="M73" s="38"/>
      <c r="N73" s="38"/>
      <c r="O73" s="38"/>
      <c r="P73" s="38">
        <f t="shared" si="10"/>
        <v>0</v>
      </c>
      <c r="Q73" s="38">
        <f t="shared" si="11"/>
        <v>0</v>
      </c>
      <c r="R73" s="166">
        <f t="shared" si="12"/>
        <v>0</v>
      </c>
      <c r="S73" s="38"/>
      <c r="T73" s="38"/>
      <c r="U73" s="206">
        <f t="shared" si="13"/>
        <v>0</v>
      </c>
      <c r="V73" s="144"/>
      <c r="W73" s="38"/>
      <c r="X73" s="38"/>
      <c r="Y73" s="370">
        <f t="shared" si="14"/>
        <v>0</v>
      </c>
      <c r="Z73" s="160"/>
      <c r="AA73" s="38"/>
      <c r="AB73" s="38"/>
      <c r="AC73" s="168">
        <f t="shared" si="15"/>
        <v>0</v>
      </c>
      <c r="AD73" s="171">
        <f t="shared" si="16"/>
        <v>0</v>
      </c>
    </row>
    <row r="74" spans="1:30" x14ac:dyDescent="0.25">
      <c r="A74" s="110">
        <v>61</v>
      </c>
      <c r="B74" s="111" t="s">
        <v>57</v>
      </c>
      <c r="C74" s="112" t="s">
        <v>12</v>
      </c>
      <c r="D74" s="38"/>
      <c r="E74" s="38"/>
      <c r="F74" s="38"/>
      <c r="G74" s="38">
        <v>5.0000000000000001E-4</v>
      </c>
      <c r="H74" s="38"/>
      <c r="I74" s="352">
        <f t="shared" si="9"/>
        <v>5.0000000000000001E-4</v>
      </c>
      <c r="J74" s="38"/>
      <c r="K74" s="38"/>
      <c r="L74" s="38"/>
      <c r="M74" s="38">
        <v>5.0000000000000001E-4</v>
      </c>
      <c r="N74" s="38"/>
      <c r="O74" s="38"/>
      <c r="P74" s="38">
        <f t="shared" si="10"/>
        <v>5.0000000000000001E-4</v>
      </c>
      <c r="Q74" s="38">
        <f t="shared" si="11"/>
        <v>0</v>
      </c>
      <c r="R74" s="166">
        <f t="shared" si="12"/>
        <v>5.0000000000000001E-4</v>
      </c>
      <c r="S74" s="38"/>
      <c r="T74" s="206">
        <v>5.0000000000000001E-4</v>
      </c>
      <c r="U74" s="206">
        <f t="shared" si="13"/>
        <v>5.0000000000000001E-4</v>
      </c>
      <c r="V74" s="144"/>
      <c r="W74" s="38"/>
      <c r="X74" s="38"/>
      <c r="Y74" s="370">
        <f t="shared" si="14"/>
        <v>0</v>
      </c>
      <c r="Z74" s="160"/>
      <c r="AA74" s="38"/>
      <c r="AB74" s="38"/>
      <c r="AC74" s="168">
        <f t="shared" si="15"/>
        <v>0</v>
      </c>
      <c r="AD74" s="171">
        <f t="shared" si="16"/>
        <v>1.5E-3</v>
      </c>
    </row>
    <row r="75" spans="1:30" x14ac:dyDescent="0.25">
      <c r="A75" s="110">
        <v>62</v>
      </c>
      <c r="B75" s="111" t="s">
        <v>58</v>
      </c>
      <c r="C75" s="112" t="s">
        <v>12</v>
      </c>
      <c r="D75" s="38"/>
      <c r="E75" s="38"/>
      <c r="F75" s="38"/>
      <c r="G75" s="38"/>
      <c r="H75" s="38"/>
      <c r="I75" s="352">
        <f t="shared" si="9"/>
        <v>0</v>
      </c>
      <c r="J75" s="38"/>
      <c r="K75" s="38"/>
      <c r="L75" s="38"/>
      <c r="M75" s="38"/>
      <c r="N75" s="38"/>
      <c r="O75" s="38"/>
      <c r="P75" s="38">
        <f t="shared" si="10"/>
        <v>0</v>
      </c>
      <c r="Q75" s="38">
        <f t="shared" si="11"/>
        <v>0</v>
      </c>
      <c r="R75" s="166">
        <f t="shared" si="12"/>
        <v>0</v>
      </c>
      <c r="S75" s="38"/>
      <c r="T75" s="38"/>
      <c r="U75" s="206">
        <f t="shared" si="13"/>
        <v>0</v>
      </c>
      <c r="V75" s="144"/>
      <c r="W75" s="38"/>
      <c r="X75" s="38"/>
      <c r="Y75" s="370">
        <f t="shared" si="14"/>
        <v>0</v>
      </c>
      <c r="Z75" s="160"/>
      <c r="AA75" s="38"/>
      <c r="AB75" s="38"/>
      <c r="AC75" s="168">
        <f t="shared" si="15"/>
        <v>0</v>
      </c>
      <c r="AD75" s="171">
        <f t="shared" si="16"/>
        <v>0</v>
      </c>
    </row>
    <row r="76" spans="1:30" x14ac:dyDescent="0.25">
      <c r="A76" s="110">
        <v>63</v>
      </c>
      <c r="B76" s="111" t="s">
        <v>59</v>
      </c>
      <c r="C76" s="112" t="s">
        <v>12</v>
      </c>
      <c r="D76" s="38"/>
      <c r="E76" s="38"/>
      <c r="F76" s="38"/>
      <c r="G76" s="38"/>
      <c r="H76" s="38"/>
      <c r="I76" s="352">
        <f t="shared" si="9"/>
        <v>0</v>
      </c>
      <c r="J76" s="38"/>
      <c r="K76" s="38"/>
      <c r="L76" s="38"/>
      <c r="M76" s="38"/>
      <c r="N76" s="38"/>
      <c r="O76" s="38"/>
      <c r="P76" s="38">
        <f t="shared" si="10"/>
        <v>0</v>
      </c>
      <c r="Q76" s="38">
        <f t="shared" si="11"/>
        <v>0</v>
      </c>
      <c r="R76" s="166">
        <f t="shared" si="12"/>
        <v>0</v>
      </c>
      <c r="S76" s="38"/>
      <c r="T76" s="38"/>
      <c r="U76" s="206">
        <f t="shared" si="13"/>
        <v>0</v>
      </c>
      <c r="V76" s="144"/>
      <c r="W76" s="38"/>
      <c r="X76" s="38"/>
      <c r="Y76" s="370">
        <f t="shared" si="14"/>
        <v>0</v>
      </c>
      <c r="Z76" s="160"/>
      <c r="AA76" s="38"/>
      <c r="AB76" s="38"/>
      <c r="AC76" s="168">
        <f t="shared" si="15"/>
        <v>0</v>
      </c>
      <c r="AD76" s="171">
        <f t="shared" si="16"/>
        <v>0</v>
      </c>
    </row>
    <row r="77" spans="1:30" x14ac:dyDescent="0.25">
      <c r="A77" s="110">
        <v>64</v>
      </c>
      <c r="B77" s="111" t="s">
        <v>60</v>
      </c>
      <c r="C77" s="112" t="s">
        <v>12</v>
      </c>
      <c r="D77" s="38"/>
      <c r="E77" s="38"/>
      <c r="F77" s="38"/>
      <c r="G77" s="38"/>
      <c r="H77" s="38"/>
      <c r="I77" s="352">
        <f t="shared" si="9"/>
        <v>0</v>
      </c>
      <c r="J77" s="38"/>
      <c r="K77" s="38"/>
      <c r="L77" s="38"/>
      <c r="M77" s="38"/>
      <c r="N77" s="38"/>
      <c r="O77" s="38"/>
      <c r="P77" s="38">
        <f t="shared" si="10"/>
        <v>0</v>
      </c>
      <c r="Q77" s="38">
        <f t="shared" si="11"/>
        <v>0</v>
      </c>
      <c r="R77" s="166">
        <f t="shared" si="12"/>
        <v>0</v>
      </c>
      <c r="S77" s="38"/>
      <c r="T77" s="38"/>
      <c r="U77" s="206">
        <f t="shared" si="13"/>
        <v>0</v>
      </c>
      <c r="V77" s="144"/>
      <c r="W77" s="38"/>
      <c r="X77" s="38"/>
      <c r="Y77" s="370">
        <f t="shared" si="14"/>
        <v>0</v>
      </c>
      <c r="Z77" s="160"/>
      <c r="AA77" s="38"/>
      <c r="AB77" s="38"/>
      <c r="AC77" s="168">
        <f t="shared" si="15"/>
        <v>0</v>
      </c>
      <c r="AD77" s="171">
        <f t="shared" si="16"/>
        <v>0</v>
      </c>
    </row>
    <row r="78" spans="1:30" x14ac:dyDescent="0.25">
      <c r="A78" s="110">
        <v>65</v>
      </c>
      <c r="B78" s="111" t="s">
        <v>195</v>
      </c>
      <c r="C78" s="112" t="s">
        <v>12</v>
      </c>
      <c r="D78" s="38"/>
      <c r="E78" s="38"/>
      <c r="F78" s="38"/>
      <c r="G78" s="38"/>
      <c r="H78" s="38"/>
      <c r="I78" s="352">
        <f t="shared" si="9"/>
        <v>0</v>
      </c>
      <c r="J78" s="38"/>
      <c r="K78" s="38"/>
      <c r="L78" s="38"/>
      <c r="M78" s="38"/>
      <c r="N78" s="38"/>
      <c r="O78" s="38"/>
      <c r="P78" s="38">
        <f t="shared" si="10"/>
        <v>0</v>
      </c>
      <c r="Q78" s="38">
        <f t="shared" si="11"/>
        <v>0</v>
      </c>
      <c r="R78" s="166">
        <f t="shared" si="12"/>
        <v>0</v>
      </c>
      <c r="S78" s="38"/>
      <c r="T78" s="38"/>
      <c r="U78" s="206">
        <f t="shared" si="13"/>
        <v>0</v>
      </c>
      <c r="V78" s="144"/>
      <c r="W78" s="38"/>
      <c r="X78" s="38"/>
      <c r="Y78" s="370">
        <f t="shared" si="14"/>
        <v>0</v>
      </c>
      <c r="Z78" s="160"/>
      <c r="AA78" s="38"/>
      <c r="AB78" s="38"/>
      <c r="AC78" s="168">
        <f t="shared" si="15"/>
        <v>0</v>
      </c>
      <c r="AD78" s="171">
        <f t="shared" si="16"/>
        <v>0</v>
      </c>
    </row>
    <row r="79" spans="1:30" x14ac:dyDescent="0.25">
      <c r="A79" s="110"/>
      <c r="B79" s="328" t="s">
        <v>196</v>
      </c>
      <c r="C79" s="105"/>
      <c r="D79" s="38"/>
      <c r="E79" s="38"/>
      <c r="F79" s="38"/>
      <c r="G79" s="38"/>
      <c r="H79" s="38"/>
      <c r="I79" s="352">
        <f t="shared" si="9"/>
        <v>0</v>
      </c>
      <c r="J79" s="38"/>
      <c r="K79" s="38"/>
      <c r="L79" s="38"/>
      <c r="M79" s="38"/>
      <c r="N79" s="38"/>
      <c r="O79" s="38"/>
      <c r="P79" s="38">
        <f t="shared" si="10"/>
        <v>0</v>
      </c>
      <c r="Q79" s="38">
        <f t="shared" si="11"/>
        <v>0</v>
      </c>
      <c r="R79" s="166">
        <f t="shared" si="12"/>
        <v>0</v>
      </c>
      <c r="S79" s="38"/>
      <c r="T79" s="38"/>
      <c r="U79" s="206">
        <f t="shared" si="13"/>
        <v>0</v>
      </c>
      <c r="V79" s="144"/>
      <c r="W79" s="38"/>
      <c r="X79" s="38"/>
      <c r="Y79" s="370">
        <f t="shared" si="14"/>
        <v>0</v>
      </c>
      <c r="Z79" s="160"/>
      <c r="AA79" s="38"/>
      <c r="AB79" s="38"/>
      <c r="AC79" s="168">
        <f t="shared" si="15"/>
        <v>0</v>
      </c>
      <c r="AD79" s="171">
        <f t="shared" si="16"/>
        <v>0</v>
      </c>
    </row>
    <row r="80" spans="1:30" x14ac:dyDescent="0.25">
      <c r="A80" s="110">
        <v>66</v>
      </c>
      <c r="B80" s="113" t="s">
        <v>66</v>
      </c>
      <c r="C80" s="114" t="s">
        <v>12</v>
      </c>
      <c r="D80" s="38"/>
      <c r="E80" s="38"/>
      <c r="F80" s="38"/>
      <c r="G80" s="38"/>
      <c r="H80" s="38"/>
      <c r="I80" s="352">
        <f t="shared" si="9"/>
        <v>0</v>
      </c>
      <c r="J80" s="38"/>
      <c r="K80" s="38"/>
      <c r="L80" s="38"/>
      <c r="M80" s="38"/>
      <c r="N80" s="38"/>
      <c r="O80" s="38"/>
      <c r="P80" s="38">
        <f t="shared" si="10"/>
        <v>0</v>
      </c>
      <c r="Q80" s="38">
        <f t="shared" si="11"/>
        <v>0</v>
      </c>
      <c r="R80" s="166">
        <f t="shared" si="12"/>
        <v>0</v>
      </c>
      <c r="S80" s="38"/>
      <c r="T80" s="38"/>
      <c r="U80" s="206">
        <f t="shared" si="13"/>
        <v>0</v>
      </c>
      <c r="V80" s="144"/>
      <c r="W80" s="38"/>
      <c r="X80" s="38"/>
      <c r="Y80" s="370">
        <f t="shared" si="14"/>
        <v>0</v>
      </c>
      <c r="Z80" s="160"/>
      <c r="AA80" s="38"/>
      <c r="AB80" s="38"/>
      <c r="AC80" s="168">
        <f t="shared" si="15"/>
        <v>0</v>
      </c>
      <c r="AD80" s="171">
        <f t="shared" si="16"/>
        <v>0</v>
      </c>
    </row>
    <row r="81" spans="1:30" x14ac:dyDescent="0.25">
      <c r="A81" s="110">
        <v>67</v>
      </c>
      <c r="B81" s="113" t="s">
        <v>67</v>
      </c>
      <c r="C81" s="114" t="s">
        <v>12</v>
      </c>
      <c r="D81" s="38"/>
      <c r="E81" s="38"/>
      <c r="F81" s="38"/>
      <c r="G81" s="38"/>
      <c r="H81" s="38"/>
      <c r="I81" s="352">
        <f t="shared" si="9"/>
        <v>0</v>
      </c>
      <c r="J81" s="38"/>
      <c r="K81" s="38"/>
      <c r="L81" s="38"/>
      <c r="M81" s="38"/>
      <c r="N81" s="38"/>
      <c r="O81" s="38"/>
      <c r="P81" s="38">
        <f t="shared" si="10"/>
        <v>0</v>
      </c>
      <c r="Q81" s="38">
        <f t="shared" si="11"/>
        <v>0</v>
      </c>
      <c r="R81" s="166">
        <f t="shared" si="12"/>
        <v>0</v>
      </c>
      <c r="S81" s="38"/>
      <c r="T81" s="38"/>
      <c r="U81" s="206">
        <f t="shared" si="13"/>
        <v>0</v>
      </c>
      <c r="V81" s="144"/>
      <c r="W81" s="38"/>
      <c r="X81" s="38"/>
      <c r="Y81" s="370">
        <f t="shared" si="14"/>
        <v>0</v>
      </c>
      <c r="Z81" s="160"/>
      <c r="AA81" s="168">
        <f>15/1000</f>
        <v>1.4999999999999999E-2</v>
      </c>
      <c r="AB81" s="38"/>
      <c r="AC81" s="168">
        <f t="shared" si="15"/>
        <v>1.4999999999999999E-2</v>
      </c>
      <c r="AD81" s="171">
        <f t="shared" si="16"/>
        <v>1.4999999999999999E-2</v>
      </c>
    </row>
    <row r="82" spans="1:30" x14ac:dyDescent="0.25">
      <c r="A82" s="110">
        <v>68</v>
      </c>
      <c r="B82" s="113" t="s">
        <v>68</v>
      </c>
      <c r="C82" s="114" t="s">
        <v>12</v>
      </c>
      <c r="D82" s="38"/>
      <c r="E82" s="38"/>
      <c r="F82" s="38"/>
      <c r="G82" s="38"/>
      <c r="H82" s="38"/>
      <c r="I82" s="352">
        <f t="shared" si="9"/>
        <v>0</v>
      </c>
      <c r="J82" s="38"/>
      <c r="K82" s="38"/>
      <c r="L82" s="38"/>
      <c r="M82" s="38"/>
      <c r="N82" s="38"/>
      <c r="O82" s="38"/>
      <c r="P82" s="38">
        <f t="shared" si="10"/>
        <v>0</v>
      </c>
      <c r="Q82" s="38">
        <f t="shared" si="11"/>
        <v>0</v>
      </c>
      <c r="R82" s="166">
        <f t="shared" si="12"/>
        <v>0</v>
      </c>
      <c r="S82" s="38"/>
      <c r="T82" s="38"/>
      <c r="U82" s="206">
        <f t="shared" si="13"/>
        <v>0</v>
      </c>
      <c r="V82" s="144"/>
      <c r="W82" s="38"/>
      <c r="X82" s="38"/>
      <c r="Y82" s="370">
        <f t="shared" si="14"/>
        <v>0</v>
      </c>
      <c r="Z82" s="160"/>
      <c r="AA82" s="38"/>
      <c r="AB82" s="38"/>
      <c r="AC82" s="168">
        <f t="shared" si="15"/>
        <v>0</v>
      </c>
      <c r="AD82" s="171">
        <f t="shared" si="16"/>
        <v>0</v>
      </c>
    </row>
    <row r="83" spans="1:30" x14ac:dyDescent="0.25">
      <c r="A83" s="110">
        <v>69</v>
      </c>
      <c r="B83" s="111" t="s">
        <v>69</v>
      </c>
      <c r="C83" s="112" t="s">
        <v>12</v>
      </c>
      <c r="D83" s="38"/>
      <c r="E83" s="38"/>
      <c r="F83" s="38"/>
      <c r="G83" s="38"/>
      <c r="H83" s="38"/>
      <c r="I83" s="352">
        <f t="shared" si="9"/>
        <v>0</v>
      </c>
      <c r="J83" s="38"/>
      <c r="K83" s="38"/>
      <c r="L83" s="38"/>
      <c r="M83" s="38"/>
      <c r="N83" s="38"/>
      <c r="O83" s="38"/>
      <c r="P83" s="38">
        <f t="shared" si="10"/>
        <v>0</v>
      </c>
      <c r="Q83" s="38">
        <f t="shared" si="11"/>
        <v>0</v>
      </c>
      <c r="R83" s="166">
        <f t="shared" si="12"/>
        <v>0</v>
      </c>
      <c r="S83" s="38"/>
      <c r="T83" s="38"/>
      <c r="U83" s="206">
        <f t="shared" si="13"/>
        <v>0</v>
      </c>
      <c r="V83" s="144"/>
      <c r="W83" s="38"/>
      <c r="X83" s="38"/>
      <c r="Y83" s="370">
        <f t="shared" si="14"/>
        <v>0</v>
      </c>
      <c r="Z83" s="160"/>
      <c r="AA83" s="38"/>
      <c r="AB83" s="38"/>
      <c r="AC83" s="168">
        <f t="shared" si="15"/>
        <v>0</v>
      </c>
      <c r="AD83" s="171">
        <f t="shared" si="16"/>
        <v>0</v>
      </c>
    </row>
    <row r="84" spans="1:30" x14ac:dyDescent="0.25">
      <c r="A84" s="110">
        <v>70</v>
      </c>
      <c r="B84" s="111" t="s">
        <v>70</v>
      </c>
      <c r="C84" s="112" t="s">
        <v>12</v>
      </c>
      <c r="D84" s="38"/>
      <c r="E84" s="38"/>
      <c r="F84" s="38"/>
      <c r="G84" s="38"/>
      <c r="H84" s="38"/>
      <c r="I84" s="352">
        <f t="shared" si="9"/>
        <v>0</v>
      </c>
      <c r="J84" s="38"/>
      <c r="K84" s="38"/>
      <c r="L84" s="38"/>
      <c r="M84" s="38"/>
      <c r="N84" s="38"/>
      <c r="O84" s="38"/>
      <c r="P84" s="38">
        <f t="shared" si="10"/>
        <v>0</v>
      </c>
      <c r="Q84" s="38">
        <f t="shared" si="11"/>
        <v>0</v>
      </c>
      <c r="R84" s="166">
        <f t="shared" si="12"/>
        <v>0</v>
      </c>
      <c r="S84" s="38"/>
      <c r="T84" s="206">
        <v>5.0000000000000001E-3</v>
      </c>
      <c r="U84" s="206">
        <f t="shared" si="13"/>
        <v>5.0000000000000001E-3</v>
      </c>
      <c r="V84" s="144"/>
      <c r="W84" s="38"/>
      <c r="X84" s="38"/>
      <c r="Y84" s="370">
        <f t="shared" si="14"/>
        <v>0</v>
      </c>
      <c r="Z84" s="160"/>
      <c r="AA84" s="38"/>
      <c r="AB84" s="38"/>
      <c r="AC84" s="168">
        <f t="shared" si="15"/>
        <v>0</v>
      </c>
      <c r="AD84" s="171">
        <f t="shared" si="16"/>
        <v>5.0000000000000001E-3</v>
      </c>
    </row>
    <row r="85" spans="1:30" x14ac:dyDescent="0.25">
      <c r="A85" s="110">
        <v>71</v>
      </c>
      <c r="B85" s="115" t="s">
        <v>103</v>
      </c>
      <c r="C85" s="112" t="s">
        <v>12</v>
      </c>
      <c r="D85" s="38"/>
      <c r="E85" s="38"/>
      <c r="F85" s="38"/>
      <c r="G85" s="38"/>
      <c r="H85" s="38"/>
      <c r="I85" s="352">
        <f t="shared" si="9"/>
        <v>0</v>
      </c>
      <c r="J85" s="38"/>
      <c r="K85" s="38"/>
      <c r="L85" s="38"/>
      <c r="M85" s="38"/>
      <c r="N85" s="38"/>
      <c r="O85" s="38"/>
      <c r="P85" s="38">
        <f t="shared" si="10"/>
        <v>0</v>
      </c>
      <c r="Q85" s="38">
        <f t="shared" si="11"/>
        <v>0</v>
      </c>
      <c r="R85" s="166">
        <f t="shared" si="12"/>
        <v>0</v>
      </c>
      <c r="S85" s="38"/>
      <c r="T85" s="38"/>
      <c r="U85" s="206">
        <f t="shared" si="13"/>
        <v>0</v>
      </c>
      <c r="V85" s="144"/>
      <c r="W85" s="38"/>
      <c r="X85" s="38"/>
      <c r="Y85" s="370">
        <f t="shared" si="14"/>
        <v>0</v>
      </c>
      <c r="Z85" s="160"/>
      <c r="AA85" s="38"/>
      <c r="AB85" s="38"/>
      <c r="AC85" s="168">
        <f t="shared" si="15"/>
        <v>0</v>
      </c>
      <c r="AD85" s="171">
        <f t="shared" si="16"/>
        <v>0</v>
      </c>
    </row>
    <row r="86" spans="1:30" x14ac:dyDescent="0.25">
      <c r="A86" s="110">
        <v>72</v>
      </c>
      <c r="B86" s="115" t="s">
        <v>111</v>
      </c>
      <c r="C86" s="112" t="s">
        <v>12</v>
      </c>
      <c r="D86" s="38"/>
      <c r="E86" s="38"/>
      <c r="F86" s="38"/>
      <c r="G86" s="38"/>
      <c r="H86" s="38"/>
      <c r="I86" s="352">
        <f t="shared" si="9"/>
        <v>0</v>
      </c>
      <c r="J86" s="38"/>
      <c r="K86" s="38"/>
      <c r="L86" s="38"/>
      <c r="M86" s="38"/>
      <c r="N86" s="38"/>
      <c r="O86" s="38"/>
      <c r="P86" s="38">
        <f t="shared" si="10"/>
        <v>0</v>
      </c>
      <c r="Q86" s="38">
        <f t="shared" si="11"/>
        <v>0</v>
      </c>
      <c r="R86" s="166">
        <f t="shared" si="12"/>
        <v>0</v>
      </c>
      <c r="S86" s="38"/>
      <c r="T86" s="38"/>
      <c r="U86" s="206">
        <f t="shared" si="13"/>
        <v>0</v>
      </c>
      <c r="V86" s="144"/>
      <c r="W86" s="38"/>
      <c r="X86" s="38"/>
      <c r="Y86" s="370">
        <f t="shared" si="14"/>
        <v>0</v>
      </c>
      <c r="Z86" s="160"/>
      <c r="AA86" s="38"/>
      <c r="AB86" s="38"/>
      <c r="AC86" s="168">
        <f t="shared" si="15"/>
        <v>0</v>
      </c>
      <c r="AD86" s="171">
        <f t="shared" si="16"/>
        <v>0</v>
      </c>
    </row>
    <row r="87" spans="1:30" x14ac:dyDescent="0.25">
      <c r="A87" s="110">
        <v>73</v>
      </c>
      <c r="B87" s="115" t="s">
        <v>112</v>
      </c>
      <c r="C87" s="112" t="s">
        <v>12</v>
      </c>
      <c r="D87" s="38"/>
      <c r="E87" s="38"/>
      <c r="F87" s="38"/>
      <c r="G87" s="38"/>
      <c r="H87" s="38"/>
      <c r="I87" s="352">
        <f t="shared" si="9"/>
        <v>0</v>
      </c>
      <c r="J87" s="38"/>
      <c r="K87" s="38"/>
      <c r="L87" s="38"/>
      <c r="M87" s="38"/>
      <c r="N87" s="38"/>
      <c r="O87" s="38"/>
      <c r="P87" s="38">
        <f t="shared" si="10"/>
        <v>0</v>
      </c>
      <c r="Q87" s="38">
        <f t="shared" si="11"/>
        <v>0</v>
      </c>
      <c r="R87" s="166">
        <f t="shared" si="12"/>
        <v>0</v>
      </c>
      <c r="S87" s="38"/>
      <c r="T87" s="38"/>
      <c r="U87" s="206">
        <f t="shared" si="13"/>
        <v>0</v>
      </c>
      <c r="V87" s="144"/>
      <c r="W87" s="38"/>
      <c r="X87" s="38"/>
      <c r="Y87" s="370">
        <f t="shared" si="14"/>
        <v>0</v>
      </c>
      <c r="Z87" s="160"/>
      <c r="AA87" s="38"/>
      <c r="AB87" s="38"/>
      <c r="AC87" s="168">
        <f t="shared" si="15"/>
        <v>0</v>
      </c>
      <c r="AD87" s="171">
        <f t="shared" si="16"/>
        <v>0</v>
      </c>
    </row>
    <row r="88" spans="1:30" x14ac:dyDescent="0.25">
      <c r="A88" s="110">
        <v>74</v>
      </c>
      <c r="B88" s="115" t="s">
        <v>199</v>
      </c>
      <c r="C88" s="116" t="s">
        <v>12</v>
      </c>
      <c r="D88" s="38"/>
      <c r="E88" s="38"/>
      <c r="F88" s="38"/>
      <c r="G88" s="38"/>
      <c r="H88" s="38"/>
      <c r="I88" s="352">
        <f t="shared" si="9"/>
        <v>0</v>
      </c>
      <c r="J88" s="38"/>
      <c r="K88" s="38"/>
      <c r="L88" s="38"/>
      <c r="M88" s="38"/>
      <c r="N88" s="38"/>
      <c r="O88" s="38"/>
      <c r="P88" s="38">
        <f t="shared" si="10"/>
        <v>0</v>
      </c>
      <c r="Q88" s="38">
        <f t="shared" si="11"/>
        <v>0</v>
      </c>
      <c r="R88" s="166">
        <f t="shared" si="12"/>
        <v>0</v>
      </c>
      <c r="S88" s="38"/>
      <c r="T88" s="38"/>
      <c r="U88" s="206">
        <f t="shared" si="13"/>
        <v>0</v>
      </c>
      <c r="V88" s="144"/>
      <c r="W88" s="38"/>
      <c r="X88" s="38"/>
      <c r="Y88" s="370">
        <f t="shared" si="14"/>
        <v>0</v>
      </c>
      <c r="Z88" s="160"/>
      <c r="AA88" s="38"/>
      <c r="AB88" s="38"/>
      <c r="AC88" s="168">
        <f t="shared" si="15"/>
        <v>0</v>
      </c>
      <c r="AD88" s="171">
        <f t="shared" si="16"/>
        <v>0</v>
      </c>
    </row>
    <row r="89" spans="1:30" x14ac:dyDescent="0.25">
      <c r="A89" s="110">
        <v>75</v>
      </c>
      <c r="B89" s="331" t="s">
        <v>200</v>
      </c>
      <c r="C89" s="116" t="s">
        <v>12</v>
      </c>
      <c r="D89" s="38"/>
      <c r="E89" s="38"/>
      <c r="F89" s="38"/>
      <c r="G89" s="38"/>
      <c r="H89" s="38"/>
      <c r="I89" s="352">
        <f t="shared" si="9"/>
        <v>0</v>
      </c>
      <c r="J89" s="38"/>
      <c r="K89" s="38"/>
      <c r="L89" s="38"/>
      <c r="M89" s="38"/>
      <c r="N89" s="38"/>
      <c r="O89" s="38"/>
      <c r="P89" s="38">
        <f t="shared" si="10"/>
        <v>0</v>
      </c>
      <c r="Q89" s="38">
        <f t="shared" si="11"/>
        <v>0</v>
      </c>
      <c r="R89" s="166">
        <f t="shared" si="12"/>
        <v>0</v>
      </c>
      <c r="S89" s="38"/>
      <c r="T89" s="38"/>
      <c r="U89" s="206">
        <f t="shared" si="13"/>
        <v>0</v>
      </c>
      <c r="V89" s="144"/>
      <c r="W89" s="38"/>
      <c r="X89" s="38"/>
      <c r="Y89" s="370">
        <f t="shared" si="14"/>
        <v>0</v>
      </c>
      <c r="Z89" s="160"/>
      <c r="AA89" s="38"/>
      <c r="AB89" s="38"/>
      <c r="AC89" s="168">
        <f t="shared" si="15"/>
        <v>0</v>
      </c>
      <c r="AD89" s="171">
        <f t="shared" si="16"/>
        <v>0</v>
      </c>
    </row>
    <row r="90" spans="1:30" x14ac:dyDescent="0.25">
      <c r="A90" s="110"/>
      <c r="B90" s="329" t="s">
        <v>206</v>
      </c>
      <c r="C90" s="114"/>
      <c r="D90" s="38"/>
      <c r="E90" s="38"/>
      <c r="F90" s="38"/>
      <c r="G90" s="38"/>
      <c r="H90" s="38"/>
      <c r="I90" s="352">
        <f t="shared" si="9"/>
        <v>0</v>
      </c>
      <c r="J90" s="38"/>
      <c r="K90" s="38"/>
      <c r="L90" s="38"/>
      <c r="M90" s="38"/>
      <c r="N90" s="38"/>
      <c r="O90" s="38"/>
      <c r="P90" s="38">
        <f t="shared" si="10"/>
        <v>0</v>
      </c>
      <c r="Q90" s="38">
        <f t="shared" si="11"/>
        <v>0</v>
      </c>
      <c r="R90" s="166">
        <f t="shared" si="12"/>
        <v>0</v>
      </c>
      <c r="S90" s="38"/>
      <c r="T90" s="38"/>
      <c r="U90" s="206">
        <f t="shared" si="13"/>
        <v>0</v>
      </c>
      <c r="V90" s="144"/>
      <c r="W90" s="38"/>
      <c r="X90" s="38"/>
      <c r="Y90" s="370">
        <f t="shared" si="14"/>
        <v>0</v>
      </c>
      <c r="Z90" s="160"/>
      <c r="AA90" s="38"/>
      <c r="AB90" s="38"/>
      <c r="AC90" s="168">
        <f t="shared" si="15"/>
        <v>0</v>
      </c>
      <c r="AD90" s="171">
        <f t="shared" si="16"/>
        <v>0</v>
      </c>
    </row>
    <row r="91" spans="1:30" x14ac:dyDescent="0.25">
      <c r="A91" s="110">
        <v>76</v>
      </c>
      <c r="B91" s="125" t="s">
        <v>224</v>
      </c>
      <c r="C91" s="114" t="s">
        <v>45</v>
      </c>
      <c r="D91" s="38"/>
      <c r="E91" s="38"/>
      <c r="F91" s="38"/>
      <c r="G91" s="38"/>
      <c r="H91" s="38"/>
      <c r="I91" s="352">
        <f t="shared" si="9"/>
        <v>0</v>
      </c>
      <c r="J91" s="38"/>
      <c r="K91" s="38"/>
      <c r="L91" s="38"/>
      <c r="M91" s="38"/>
      <c r="N91" s="38"/>
      <c r="O91" s="38"/>
      <c r="P91" s="38">
        <f t="shared" si="10"/>
        <v>0</v>
      </c>
      <c r="Q91" s="38">
        <f t="shared" si="11"/>
        <v>0</v>
      </c>
      <c r="R91" s="166">
        <f t="shared" si="12"/>
        <v>0</v>
      </c>
      <c r="S91" s="38"/>
      <c r="T91" s="38"/>
      <c r="U91" s="206">
        <f t="shared" si="13"/>
        <v>0</v>
      </c>
      <c r="V91" s="144"/>
      <c r="W91" s="38"/>
      <c r="X91" s="38"/>
      <c r="Y91" s="370">
        <f t="shared" si="14"/>
        <v>0</v>
      </c>
      <c r="Z91" s="160"/>
      <c r="AA91" s="38"/>
      <c r="AB91" s="38"/>
      <c r="AC91" s="168">
        <f t="shared" si="15"/>
        <v>0</v>
      </c>
      <c r="AD91" s="171">
        <f t="shared" si="16"/>
        <v>0</v>
      </c>
    </row>
    <row r="92" spans="1:30" x14ac:dyDescent="0.25">
      <c r="A92" s="110">
        <v>77</v>
      </c>
      <c r="B92" s="113" t="s">
        <v>2</v>
      </c>
      <c r="C92" s="114" t="s">
        <v>45</v>
      </c>
      <c r="D92" s="38"/>
      <c r="E92" s="38"/>
      <c r="F92" s="38"/>
      <c r="G92" s="38"/>
      <c r="H92" s="38"/>
      <c r="I92" s="352">
        <f t="shared" si="9"/>
        <v>0</v>
      </c>
      <c r="J92" s="38"/>
      <c r="K92" s="38"/>
      <c r="L92" s="38"/>
      <c r="M92" s="38"/>
      <c r="N92" s="38"/>
      <c r="O92" s="38"/>
      <c r="P92" s="38">
        <f t="shared" si="10"/>
        <v>0</v>
      </c>
      <c r="Q92" s="38">
        <f t="shared" si="11"/>
        <v>0</v>
      </c>
      <c r="R92" s="166">
        <f t="shared" si="12"/>
        <v>0</v>
      </c>
      <c r="S92" s="38"/>
      <c r="T92" s="38"/>
      <c r="U92" s="206">
        <f t="shared" si="13"/>
        <v>0</v>
      </c>
      <c r="V92" s="144"/>
      <c r="W92" s="38"/>
      <c r="X92" s="38"/>
      <c r="Y92" s="370">
        <f t="shared" si="14"/>
        <v>0</v>
      </c>
      <c r="Z92" s="160"/>
      <c r="AA92" s="38"/>
      <c r="AB92" s="38"/>
      <c r="AC92" s="168">
        <f t="shared" si="15"/>
        <v>0</v>
      </c>
      <c r="AD92" s="171">
        <f t="shared" si="16"/>
        <v>0</v>
      </c>
    </row>
    <row r="93" spans="1:30" x14ac:dyDescent="0.25">
      <c r="A93" s="121"/>
      <c r="B93" s="329" t="s">
        <v>201</v>
      </c>
      <c r="C93" s="112"/>
      <c r="D93" s="38"/>
      <c r="E93" s="38"/>
      <c r="F93" s="38"/>
      <c r="G93" s="38"/>
      <c r="H93" s="38"/>
      <c r="I93" s="352">
        <f t="shared" si="9"/>
        <v>0</v>
      </c>
      <c r="J93" s="38"/>
      <c r="K93" s="38"/>
      <c r="L93" s="38"/>
      <c r="M93" s="38"/>
      <c r="N93" s="38"/>
      <c r="O93" s="38"/>
      <c r="P93" s="38">
        <f t="shared" si="10"/>
        <v>0</v>
      </c>
      <c r="Q93" s="38">
        <f t="shared" si="11"/>
        <v>0</v>
      </c>
      <c r="R93" s="166">
        <f t="shared" si="12"/>
        <v>0</v>
      </c>
      <c r="S93" s="38"/>
      <c r="T93" s="38"/>
      <c r="U93" s="206">
        <f t="shared" si="13"/>
        <v>0</v>
      </c>
      <c r="V93" s="144"/>
      <c r="W93" s="38"/>
      <c r="X93" s="38"/>
      <c r="Y93" s="370">
        <f t="shared" si="14"/>
        <v>0</v>
      </c>
      <c r="Z93" s="160"/>
      <c r="AA93" s="38"/>
      <c r="AB93" s="38"/>
      <c r="AC93" s="168">
        <f t="shared" si="15"/>
        <v>0</v>
      </c>
      <c r="AD93" s="171">
        <f t="shared" si="16"/>
        <v>0</v>
      </c>
    </row>
    <row r="94" spans="1:30" x14ac:dyDescent="0.25">
      <c r="A94" s="122">
        <v>78</v>
      </c>
      <c r="B94" s="113" t="s">
        <v>0</v>
      </c>
      <c r="C94" s="112" t="s">
        <v>82</v>
      </c>
      <c r="D94" s="38"/>
      <c r="E94" s="38"/>
      <c r="F94" s="38"/>
      <c r="G94" s="38"/>
      <c r="H94" s="38"/>
      <c r="I94" s="352">
        <f t="shared" si="9"/>
        <v>0</v>
      </c>
      <c r="J94" s="38"/>
      <c r="K94" s="38"/>
      <c r="L94" s="38"/>
      <c r="M94" s="38"/>
      <c r="N94" s="38"/>
      <c r="O94" s="38"/>
      <c r="P94" s="38">
        <f t="shared" si="10"/>
        <v>0</v>
      </c>
      <c r="Q94" s="38">
        <f t="shared" si="11"/>
        <v>0</v>
      </c>
      <c r="R94" s="166">
        <f t="shared" si="12"/>
        <v>0</v>
      </c>
      <c r="S94" s="38"/>
      <c r="T94" s="38"/>
      <c r="U94" s="206">
        <f t="shared" si="13"/>
        <v>0</v>
      </c>
      <c r="V94" s="144"/>
      <c r="W94" s="38"/>
      <c r="X94" s="38"/>
      <c r="Y94" s="370">
        <f t="shared" si="14"/>
        <v>0</v>
      </c>
      <c r="Z94" s="160"/>
      <c r="AA94" s="38"/>
      <c r="AB94" s="38"/>
      <c r="AC94" s="168">
        <f t="shared" si="15"/>
        <v>0</v>
      </c>
      <c r="AD94" s="171">
        <f t="shared" si="16"/>
        <v>0</v>
      </c>
    </row>
    <row r="95" spans="1:30" x14ac:dyDescent="0.25">
      <c r="A95" s="110">
        <v>79</v>
      </c>
      <c r="B95" s="113" t="s">
        <v>171</v>
      </c>
      <c r="C95" s="112" t="s">
        <v>12</v>
      </c>
      <c r="D95" s="38"/>
      <c r="E95" s="38"/>
      <c r="F95" s="38"/>
      <c r="G95" s="38"/>
      <c r="H95" s="38"/>
      <c r="I95" s="352">
        <f t="shared" si="9"/>
        <v>0</v>
      </c>
      <c r="J95" s="38"/>
      <c r="K95" s="38"/>
      <c r="L95" s="38"/>
      <c r="M95" s="38"/>
      <c r="N95" s="38"/>
      <c r="O95" s="38"/>
      <c r="P95" s="38">
        <f t="shared" si="10"/>
        <v>0</v>
      </c>
      <c r="Q95" s="38">
        <f t="shared" si="11"/>
        <v>0</v>
      </c>
      <c r="R95" s="166">
        <f t="shared" si="12"/>
        <v>0</v>
      </c>
      <c r="S95" s="38"/>
      <c r="T95" s="38"/>
      <c r="U95" s="206">
        <f t="shared" si="13"/>
        <v>0</v>
      </c>
      <c r="V95" s="144"/>
      <c r="W95" s="38"/>
      <c r="X95" s="38"/>
      <c r="Y95" s="370">
        <f t="shared" si="14"/>
        <v>0</v>
      </c>
      <c r="Z95" s="160"/>
      <c r="AA95" s="38"/>
      <c r="AB95" s="38"/>
      <c r="AC95" s="168">
        <f t="shared" si="15"/>
        <v>0</v>
      </c>
      <c r="AD95" s="171">
        <f t="shared" si="16"/>
        <v>0</v>
      </c>
    </row>
    <row r="96" spans="1:30" x14ac:dyDescent="0.25">
      <c r="A96" s="122">
        <v>80</v>
      </c>
      <c r="B96" s="111" t="s">
        <v>81</v>
      </c>
      <c r="C96" s="112" t="s">
        <v>12</v>
      </c>
      <c r="D96" s="38"/>
      <c r="E96" s="38"/>
      <c r="F96" s="38"/>
      <c r="G96" s="38"/>
      <c r="H96" s="38"/>
      <c r="I96" s="352">
        <f t="shared" si="9"/>
        <v>0</v>
      </c>
      <c r="J96" s="38"/>
      <c r="K96" s="38"/>
      <c r="L96" s="38"/>
      <c r="M96" s="38"/>
      <c r="N96" s="38"/>
      <c r="O96" s="38"/>
      <c r="P96" s="38">
        <f t="shared" si="10"/>
        <v>0</v>
      </c>
      <c r="Q96" s="38">
        <f t="shared" si="11"/>
        <v>0</v>
      </c>
      <c r="R96" s="166">
        <f t="shared" si="12"/>
        <v>0</v>
      </c>
      <c r="S96" s="38"/>
      <c r="T96" s="38"/>
      <c r="U96" s="206">
        <f t="shared" si="13"/>
        <v>0</v>
      </c>
      <c r="V96" s="144"/>
      <c r="W96" s="38"/>
      <c r="X96" s="38"/>
      <c r="Y96" s="370">
        <f t="shared" si="14"/>
        <v>0</v>
      </c>
      <c r="Z96" s="160"/>
      <c r="AA96" s="38"/>
      <c r="AB96" s="38"/>
      <c r="AC96" s="168">
        <f t="shared" si="15"/>
        <v>0</v>
      </c>
      <c r="AD96" s="171">
        <f t="shared" si="16"/>
        <v>0</v>
      </c>
    </row>
    <row r="97" spans="1:30" x14ac:dyDescent="0.25">
      <c r="A97" s="110">
        <v>81</v>
      </c>
      <c r="B97" s="123" t="s">
        <v>3</v>
      </c>
      <c r="C97" s="124" t="s">
        <v>12</v>
      </c>
      <c r="D97" s="38"/>
      <c r="E97" s="38"/>
      <c r="F97" s="38"/>
      <c r="G97" s="38"/>
      <c r="H97" s="38"/>
      <c r="I97" s="352">
        <f t="shared" si="9"/>
        <v>0</v>
      </c>
      <c r="J97" s="38"/>
      <c r="K97" s="38"/>
      <c r="L97" s="38"/>
      <c r="M97" s="38"/>
      <c r="N97" s="38"/>
      <c r="O97" s="38"/>
      <c r="P97" s="38">
        <f t="shared" si="10"/>
        <v>0</v>
      </c>
      <c r="Q97" s="38">
        <f t="shared" si="11"/>
        <v>0</v>
      </c>
      <c r="R97" s="166">
        <f t="shared" si="12"/>
        <v>0</v>
      </c>
      <c r="S97" s="206">
        <v>0.02</v>
      </c>
      <c r="T97" s="38"/>
      <c r="U97" s="206">
        <f t="shared" si="13"/>
        <v>0.02</v>
      </c>
      <c r="V97" s="144"/>
      <c r="W97" s="38"/>
      <c r="X97" s="38"/>
      <c r="Y97" s="370">
        <f t="shared" si="14"/>
        <v>0</v>
      </c>
      <c r="Z97" s="160"/>
      <c r="AA97" s="38"/>
      <c r="AB97" s="38"/>
      <c r="AC97" s="168">
        <f t="shared" si="15"/>
        <v>0</v>
      </c>
      <c r="AD97" s="171">
        <f t="shared" si="16"/>
        <v>0.02</v>
      </c>
    </row>
    <row r="98" spans="1:30" x14ac:dyDescent="0.25">
      <c r="A98" s="122">
        <v>82</v>
      </c>
      <c r="B98" s="123" t="s">
        <v>203</v>
      </c>
      <c r="C98" s="124" t="s">
        <v>12</v>
      </c>
      <c r="D98" s="38"/>
      <c r="E98" s="38"/>
      <c r="F98" s="38"/>
      <c r="G98" s="38"/>
      <c r="H98" s="38"/>
      <c r="I98" s="352">
        <f t="shared" si="9"/>
        <v>0</v>
      </c>
      <c r="J98" s="38"/>
      <c r="K98" s="38"/>
      <c r="L98" s="38"/>
      <c r="M98" s="38"/>
      <c r="N98" s="38"/>
      <c r="O98" s="38"/>
      <c r="P98" s="38">
        <f t="shared" si="10"/>
        <v>0</v>
      </c>
      <c r="Q98" s="38">
        <f t="shared" si="11"/>
        <v>0</v>
      </c>
      <c r="R98" s="166">
        <f t="shared" si="12"/>
        <v>0</v>
      </c>
      <c r="S98" s="38"/>
      <c r="T98" s="38"/>
      <c r="U98" s="206">
        <f t="shared" si="13"/>
        <v>0</v>
      </c>
      <c r="V98" s="144"/>
      <c r="W98" s="38"/>
      <c r="X98" s="38"/>
      <c r="Y98" s="370">
        <f t="shared" si="14"/>
        <v>0</v>
      </c>
      <c r="Z98" s="160"/>
      <c r="AA98" s="38"/>
      <c r="AB98" s="38"/>
      <c r="AC98" s="168">
        <f t="shared" si="15"/>
        <v>0</v>
      </c>
      <c r="AD98" s="171">
        <f t="shared" si="16"/>
        <v>0</v>
      </c>
    </row>
    <row r="99" spans="1:30" x14ac:dyDescent="0.25">
      <c r="A99" s="110">
        <v>83</v>
      </c>
      <c r="B99" s="123" t="s">
        <v>204</v>
      </c>
      <c r="C99" s="124" t="s">
        <v>12</v>
      </c>
      <c r="D99" s="38"/>
      <c r="E99" s="38"/>
      <c r="F99" s="38"/>
      <c r="G99" s="38"/>
      <c r="H99" s="38"/>
      <c r="I99" s="352">
        <f t="shared" si="9"/>
        <v>0</v>
      </c>
      <c r="J99" s="38"/>
      <c r="K99" s="38"/>
      <c r="L99" s="38"/>
      <c r="M99" s="38"/>
      <c r="N99" s="38"/>
      <c r="O99" s="38"/>
      <c r="P99" s="38">
        <f t="shared" si="10"/>
        <v>0</v>
      </c>
      <c r="Q99" s="38">
        <f t="shared" si="11"/>
        <v>0</v>
      </c>
      <c r="R99" s="166">
        <f t="shared" si="12"/>
        <v>0</v>
      </c>
      <c r="S99" s="38"/>
      <c r="T99" s="38"/>
      <c r="U99" s="206">
        <f t="shared" si="13"/>
        <v>0</v>
      </c>
      <c r="V99" s="144"/>
      <c r="W99" s="38"/>
      <c r="X99" s="38"/>
      <c r="Y99" s="370">
        <f t="shared" si="14"/>
        <v>0</v>
      </c>
      <c r="Z99" s="160"/>
      <c r="AA99" s="38"/>
      <c r="AB99" s="38"/>
      <c r="AC99" s="168">
        <f t="shared" si="15"/>
        <v>0</v>
      </c>
      <c r="AD99" s="171">
        <f t="shared" si="16"/>
        <v>0</v>
      </c>
    </row>
    <row r="100" spans="1:30" x14ac:dyDescent="0.25">
      <c r="A100" s="122">
        <v>84</v>
      </c>
      <c r="B100" s="123" t="s">
        <v>180</v>
      </c>
      <c r="C100" s="124" t="s">
        <v>12</v>
      </c>
      <c r="D100" s="38"/>
      <c r="E100" s="38"/>
      <c r="F100" s="38"/>
      <c r="G100" s="38"/>
      <c r="H100" s="38"/>
      <c r="I100" s="352">
        <f t="shared" si="9"/>
        <v>0</v>
      </c>
      <c r="J100" s="38"/>
      <c r="K100" s="38"/>
      <c r="L100" s="38"/>
      <c r="M100" s="38"/>
      <c r="N100" s="38"/>
      <c r="O100" s="38"/>
      <c r="P100" s="38">
        <f t="shared" si="10"/>
        <v>0</v>
      </c>
      <c r="Q100" s="38">
        <f t="shared" si="11"/>
        <v>0</v>
      </c>
      <c r="R100" s="166">
        <f t="shared" si="12"/>
        <v>0</v>
      </c>
      <c r="S100" s="38"/>
      <c r="T100" s="38"/>
      <c r="U100" s="206">
        <f t="shared" si="13"/>
        <v>0</v>
      </c>
      <c r="V100" s="144"/>
      <c r="W100" s="38"/>
      <c r="X100" s="38"/>
      <c r="Y100" s="370">
        <f t="shared" si="14"/>
        <v>0</v>
      </c>
      <c r="Z100" s="160"/>
      <c r="AA100" s="38"/>
      <c r="AB100" s="38"/>
      <c r="AC100" s="168">
        <f t="shared" si="15"/>
        <v>0</v>
      </c>
      <c r="AD100" s="171">
        <f t="shared" si="16"/>
        <v>0</v>
      </c>
    </row>
    <row r="101" spans="1:30" x14ac:dyDescent="0.25">
      <c r="A101" s="110">
        <v>85</v>
      </c>
      <c r="B101" s="123" t="s">
        <v>202</v>
      </c>
      <c r="C101" s="124" t="s">
        <v>12</v>
      </c>
      <c r="D101" s="38"/>
      <c r="E101" s="38"/>
      <c r="F101" s="38"/>
      <c r="G101" s="38"/>
      <c r="H101" s="38"/>
      <c r="I101" s="352">
        <f t="shared" si="9"/>
        <v>0</v>
      </c>
      <c r="J101" s="38"/>
      <c r="K101" s="38"/>
      <c r="L101" s="38"/>
      <c r="M101" s="38"/>
      <c r="N101" s="38"/>
      <c r="O101" s="38"/>
      <c r="P101" s="38">
        <f t="shared" si="10"/>
        <v>0</v>
      </c>
      <c r="Q101" s="38">
        <f t="shared" si="11"/>
        <v>0</v>
      </c>
      <c r="R101" s="166">
        <f t="shared" si="12"/>
        <v>0</v>
      </c>
      <c r="S101" s="38"/>
      <c r="T101" s="38"/>
      <c r="U101" s="206">
        <f t="shared" si="13"/>
        <v>0</v>
      </c>
      <c r="V101" s="144"/>
      <c r="W101" s="38"/>
      <c r="X101" s="38"/>
      <c r="Y101" s="370">
        <f t="shared" si="14"/>
        <v>0</v>
      </c>
      <c r="Z101" s="160"/>
      <c r="AA101" s="38"/>
      <c r="AB101" s="38"/>
      <c r="AC101" s="168">
        <f t="shared" si="15"/>
        <v>0</v>
      </c>
      <c r="AD101" s="171">
        <f t="shared" si="16"/>
        <v>0</v>
      </c>
    </row>
    <row r="102" spans="1:30" x14ac:dyDescent="0.25">
      <c r="A102" s="122">
        <v>86</v>
      </c>
      <c r="B102" s="113" t="s">
        <v>205</v>
      </c>
      <c r="C102" s="39" t="s">
        <v>82</v>
      </c>
      <c r="D102" s="38"/>
      <c r="E102" s="38"/>
      <c r="F102" s="38"/>
      <c r="G102" s="38"/>
      <c r="H102" s="38"/>
      <c r="I102" s="352">
        <f t="shared" si="9"/>
        <v>0</v>
      </c>
      <c r="J102" s="38"/>
      <c r="K102" s="38"/>
      <c r="L102" s="38"/>
      <c r="M102" s="38"/>
      <c r="N102" s="38"/>
      <c r="O102" s="38"/>
      <c r="P102" s="38">
        <f t="shared" si="10"/>
        <v>0</v>
      </c>
      <c r="Q102" s="38">
        <f t="shared" si="11"/>
        <v>0</v>
      </c>
      <c r="R102" s="166">
        <f t="shared" si="12"/>
        <v>0</v>
      </c>
      <c r="S102" s="43"/>
      <c r="T102" s="38"/>
      <c r="U102" s="206">
        <f t="shared" si="13"/>
        <v>0</v>
      </c>
      <c r="V102" s="144"/>
      <c r="W102" s="38"/>
      <c r="X102" s="38"/>
      <c r="Y102" s="370">
        <f t="shared" si="14"/>
        <v>0</v>
      </c>
      <c r="Z102" s="160"/>
      <c r="AA102" s="38"/>
      <c r="AB102" s="38"/>
      <c r="AC102" s="168">
        <f t="shared" si="15"/>
        <v>0</v>
      </c>
      <c r="AD102" s="171">
        <f t="shared" si="16"/>
        <v>0</v>
      </c>
    </row>
    <row r="103" spans="1:30" x14ac:dyDescent="0.25">
      <c r="A103" s="34"/>
      <c r="B103" s="330" t="s">
        <v>83</v>
      </c>
      <c r="C103" s="40"/>
      <c r="D103" s="145"/>
      <c r="E103" s="145"/>
      <c r="F103" s="145"/>
      <c r="G103" s="147"/>
      <c r="H103" s="147"/>
      <c r="I103" s="352">
        <f t="shared" ref="I103:I134" si="17">(H103+G103+F103+E103+D103)*$I$5</f>
        <v>0</v>
      </c>
      <c r="J103" s="145"/>
      <c r="K103" s="145"/>
      <c r="L103" s="145"/>
      <c r="M103" s="147"/>
      <c r="N103" s="147"/>
      <c r="O103" s="147"/>
      <c r="P103" s="38">
        <f t="shared" si="10"/>
        <v>0</v>
      </c>
      <c r="Q103" s="38">
        <f t="shared" si="11"/>
        <v>0</v>
      </c>
      <c r="R103" s="166">
        <f t="shared" si="12"/>
        <v>0</v>
      </c>
      <c r="S103" s="147"/>
      <c r="T103" s="147"/>
      <c r="U103" s="206">
        <f t="shared" si="13"/>
        <v>0</v>
      </c>
      <c r="V103" s="182"/>
      <c r="W103" s="147"/>
      <c r="X103" s="147"/>
      <c r="Y103" s="370">
        <f t="shared" si="14"/>
        <v>0</v>
      </c>
      <c r="Z103" s="190"/>
      <c r="AA103" s="147"/>
      <c r="AB103" s="147"/>
      <c r="AC103" s="168">
        <f t="shared" si="15"/>
        <v>0</v>
      </c>
      <c r="AD103" s="171">
        <f t="shared" si="16"/>
        <v>0</v>
      </c>
    </row>
    <row r="104" spans="1:30" x14ac:dyDescent="0.25">
      <c r="A104" s="110">
        <v>87</v>
      </c>
      <c r="B104" s="111" t="s">
        <v>84</v>
      </c>
      <c r="C104" s="124" t="s">
        <v>12</v>
      </c>
      <c r="D104" s="38"/>
      <c r="E104" s="38"/>
      <c r="F104" s="38"/>
      <c r="G104" s="38"/>
      <c r="H104" s="38"/>
      <c r="I104" s="352">
        <f t="shared" si="17"/>
        <v>0</v>
      </c>
      <c r="J104" s="38"/>
      <c r="K104" s="38"/>
      <c r="L104" s="38"/>
      <c r="M104" s="38"/>
      <c r="N104" s="38"/>
      <c r="O104" s="38"/>
      <c r="P104" s="38">
        <f t="shared" si="10"/>
        <v>0</v>
      </c>
      <c r="Q104" s="38">
        <f t="shared" si="11"/>
        <v>0</v>
      </c>
      <c r="R104" s="166">
        <f t="shared" si="12"/>
        <v>0</v>
      </c>
      <c r="S104" s="38"/>
      <c r="T104" s="38"/>
      <c r="U104" s="206">
        <f t="shared" si="13"/>
        <v>0</v>
      </c>
      <c r="V104" s="144"/>
      <c r="W104" s="38"/>
      <c r="X104" s="38"/>
      <c r="Y104" s="370">
        <f t="shared" si="14"/>
        <v>0</v>
      </c>
      <c r="Z104" s="160"/>
      <c r="AA104" s="38"/>
      <c r="AB104" s="38"/>
      <c r="AC104" s="168">
        <f t="shared" si="15"/>
        <v>0</v>
      </c>
      <c r="AD104" s="171">
        <f t="shared" si="16"/>
        <v>0</v>
      </c>
    </row>
    <row r="105" spans="1:30" x14ac:dyDescent="0.25">
      <c r="A105" s="34"/>
      <c r="B105" s="274">
        <v>4.8000000000000001E-2</v>
      </c>
      <c r="C105" s="39" t="s">
        <v>82</v>
      </c>
      <c r="D105" s="149"/>
      <c r="E105" s="149"/>
      <c r="F105" s="38"/>
      <c r="G105" s="149"/>
      <c r="H105" s="149"/>
      <c r="I105" s="352">
        <f t="shared" si="17"/>
        <v>0</v>
      </c>
      <c r="J105" s="149"/>
      <c r="K105" s="38"/>
      <c r="L105" s="149"/>
      <c r="M105" s="149"/>
      <c r="N105" s="149"/>
      <c r="O105" s="149"/>
      <c r="P105" s="38">
        <f t="shared" si="10"/>
        <v>0</v>
      </c>
      <c r="Q105" s="38">
        <f t="shared" si="11"/>
        <v>0</v>
      </c>
      <c r="R105" s="166">
        <f t="shared" si="12"/>
        <v>0</v>
      </c>
      <c r="S105" s="150"/>
      <c r="T105" s="149"/>
      <c r="U105" s="206">
        <f t="shared" si="13"/>
        <v>0</v>
      </c>
      <c r="V105" s="97"/>
      <c r="W105" s="149"/>
      <c r="X105" s="150"/>
      <c r="Y105" s="370">
        <f t="shared" si="14"/>
        <v>0</v>
      </c>
      <c r="Z105" s="191"/>
      <c r="AA105" s="149"/>
      <c r="AB105" s="150"/>
      <c r="AC105" s="168">
        <f t="shared" si="15"/>
        <v>0</v>
      </c>
      <c r="AD105" s="171">
        <f t="shared" si="16"/>
        <v>0</v>
      </c>
    </row>
    <row r="106" spans="1:30" x14ac:dyDescent="0.25">
      <c r="A106" s="45"/>
      <c r="B106" s="272" t="s">
        <v>209</v>
      </c>
      <c r="C106" s="35"/>
      <c r="D106" s="38"/>
      <c r="E106" s="38"/>
      <c r="F106" s="38"/>
      <c r="G106" s="38"/>
      <c r="H106" s="151"/>
      <c r="I106" s="352">
        <f t="shared" si="17"/>
        <v>0</v>
      </c>
      <c r="J106" s="38"/>
      <c r="K106" s="38"/>
      <c r="L106" s="151"/>
      <c r="M106" s="38"/>
      <c r="N106" s="151"/>
      <c r="O106" s="151"/>
      <c r="P106" s="38">
        <f t="shared" si="10"/>
        <v>0</v>
      </c>
      <c r="Q106" s="38">
        <f t="shared" si="11"/>
        <v>0</v>
      </c>
      <c r="R106" s="166">
        <f t="shared" si="12"/>
        <v>0</v>
      </c>
      <c r="S106" s="148"/>
      <c r="T106" s="38"/>
      <c r="U106" s="206">
        <f t="shared" si="13"/>
        <v>0</v>
      </c>
      <c r="V106" s="83"/>
      <c r="W106" s="38"/>
      <c r="X106" s="148"/>
      <c r="Y106" s="370">
        <f t="shared" si="14"/>
        <v>0</v>
      </c>
      <c r="Z106" s="160"/>
      <c r="AA106" s="35"/>
      <c r="AB106" s="148"/>
      <c r="AC106" s="168">
        <f t="shared" si="15"/>
        <v>0</v>
      </c>
      <c r="AD106" s="171">
        <f t="shared" si="16"/>
        <v>0</v>
      </c>
    </row>
    <row r="107" spans="1:30" x14ac:dyDescent="0.25">
      <c r="A107" s="110">
        <v>88</v>
      </c>
      <c r="B107" s="113" t="s">
        <v>71</v>
      </c>
      <c r="C107" s="114" t="s">
        <v>12</v>
      </c>
      <c r="D107" s="38"/>
      <c r="E107" s="38"/>
      <c r="F107" s="38"/>
      <c r="G107" s="38"/>
      <c r="H107" s="38"/>
      <c r="I107" s="352">
        <f t="shared" si="17"/>
        <v>0</v>
      </c>
      <c r="J107" s="38"/>
      <c r="K107" s="38"/>
      <c r="L107" s="38"/>
      <c r="M107" s="38"/>
      <c r="N107" s="38"/>
      <c r="O107" s="38"/>
      <c r="P107" s="38">
        <f t="shared" si="10"/>
        <v>0</v>
      </c>
      <c r="Q107" s="38">
        <f t="shared" si="11"/>
        <v>0</v>
      </c>
      <c r="R107" s="166">
        <f t="shared" si="12"/>
        <v>0</v>
      </c>
      <c r="S107" s="38"/>
      <c r="T107" s="38"/>
      <c r="U107" s="206">
        <f t="shared" si="13"/>
        <v>0</v>
      </c>
      <c r="V107" s="18"/>
      <c r="W107" s="38"/>
      <c r="X107" s="38"/>
      <c r="Y107" s="370">
        <f t="shared" si="14"/>
        <v>0</v>
      </c>
      <c r="Z107" s="160"/>
      <c r="AA107" s="35"/>
      <c r="AB107" s="38"/>
      <c r="AC107" s="168">
        <f t="shared" si="15"/>
        <v>0</v>
      </c>
      <c r="AD107" s="171">
        <f t="shared" si="16"/>
        <v>0</v>
      </c>
    </row>
    <row r="108" spans="1:30" x14ac:dyDescent="0.25">
      <c r="A108" s="110">
        <v>89</v>
      </c>
      <c r="B108" s="120" t="s">
        <v>104</v>
      </c>
      <c r="C108" s="119" t="s">
        <v>12</v>
      </c>
      <c r="D108" s="38"/>
      <c r="E108" s="38"/>
      <c r="F108" s="38"/>
      <c r="G108" s="38"/>
      <c r="H108" s="38"/>
      <c r="I108" s="352">
        <f t="shared" si="17"/>
        <v>0</v>
      </c>
      <c r="J108" s="38"/>
      <c r="K108" s="38"/>
      <c r="L108" s="38"/>
      <c r="M108" s="38"/>
      <c r="N108" s="38"/>
      <c r="O108" s="38"/>
      <c r="P108" s="38">
        <f t="shared" si="10"/>
        <v>0</v>
      </c>
      <c r="Q108" s="38">
        <f t="shared" si="11"/>
        <v>0</v>
      </c>
      <c r="R108" s="166">
        <f t="shared" si="12"/>
        <v>0</v>
      </c>
      <c r="S108" s="38"/>
      <c r="T108" s="38"/>
      <c r="U108" s="206">
        <f t="shared" si="13"/>
        <v>0</v>
      </c>
      <c r="V108" s="18"/>
      <c r="W108" s="38"/>
      <c r="X108" s="38"/>
      <c r="Y108" s="370">
        <f t="shared" si="14"/>
        <v>0</v>
      </c>
      <c r="Z108" s="160"/>
      <c r="AA108" s="35"/>
      <c r="AB108" s="38"/>
      <c r="AC108" s="168">
        <f t="shared" si="15"/>
        <v>0</v>
      </c>
      <c r="AD108" s="171">
        <f t="shared" si="16"/>
        <v>0</v>
      </c>
    </row>
    <row r="109" spans="1:30" x14ac:dyDescent="0.25">
      <c r="A109" s="110">
        <v>90</v>
      </c>
      <c r="B109" s="120" t="s">
        <v>80</v>
      </c>
      <c r="C109" s="119" t="s">
        <v>12</v>
      </c>
      <c r="D109" s="38"/>
      <c r="E109" s="38"/>
      <c r="F109" s="38"/>
      <c r="G109" s="38"/>
      <c r="H109" s="38"/>
      <c r="I109" s="352">
        <f t="shared" si="17"/>
        <v>0</v>
      </c>
      <c r="J109" s="38"/>
      <c r="K109" s="38"/>
      <c r="L109" s="38"/>
      <c r="M109" s="38"/>
      <c r="N109" s="38"/>
      <c r="O109" s="38"/>
      <c r="P109" s="38">
        <f t="shared" si="10"/>
        <v>0</v>
      </c>
      <c r="Q109" s="38">
        <f t="shared" si="11"/>
        <v>0</v>
      </c>
      <c r="R109" s="166">
        <f t="shared" si="12"/>
        <v>0</v>
      </c>
      <c r="S109" s="38"/>
      <c r="T109" s="38"/>
      <c r="U109" s="206">
        <f t="shared" si="13"/>
        <v>0</v>
      </c>
      <c r="V109" s="18"/>
      <c r="W109" s="38"/>
      <c r="X109" s="38"/>
      <c r="Y109" s="370">
        <f t="shared" si="14"/>
        <v>0</v>
      </c>
      <c r="Z109" s="160"/>
      <c r="AA109" s="35"/>
      <c r="AB109" s="38"/>
      <c r="AC109" s="168">
        <f t="shared" si="15"/>
        <v>0</v>
      </c>
      <c r="AD109" s="171">
        <f t="shared" si="16"/>
        <v>0</v>
      </c>
    </row>
    <row r="110" spans="1:30" x14ac:dyDescent="0.25">
      <c r="A110" s="110">
        <v>91</v>
      </c>
      <c r="B110" s="111" t="s">
        <v>105</v>
      </c>
      <c r="C110" s="119" t="s">
        <v>12</v>
      </c>
      <c r="D110" s="38"/>
      <c r="E110" s="38"/>
      <c r="F110" s="38"/>
      <c r="G110" s="38"/>
      <c r="H110" s="38"/>
      <c r="I110" s="352">
        <f t="shared" si="17"/>
        <v>0</v>
      </c>
      <c r="J110" s="38"/>
      <c r="K110" s="38"/>
      <c r="L110" s="38"/>
      <c r="M110" s="38"/>
      <c r="N110" s="38"/>
      <c r="O110" s="38"/>
      <c r="P110" s="38">
        <f t="shared" si="10"/>
        <v>0</v>
      </c>
      <c r="Q110" s="38">
        <f t="shared" si="11"/>
        <v>0</v>
      </c>
      <c r="R110" s="166">
        <f t="shared" si="12"/>
        <v>0</v>
      </c>
      <c r="S110" s="38"/>
      <c r="T110" s="38"/>
      <c r="U110" s="206">
        <f t="shared" si="13"/>
        <v>0</v>
      </c>
      <c r="V110" s="18"/>
      <c r="W110" s="38"/>
      <c r="X110" s="38"/>
      <c r="Y110" s="370">
        <f t="shared" si="14"/>
        <v>0</v>
      </c>
      <c r="Z110" s="160"/>
      <c r="AA110" s="35"/>
      <c r="AB110" s="38"/>
      <c r="AC110" s="168">
        <f t="shared" si="15"/>
        <v>0</v>
      </c>
      <c r="AD110" s="171">
        <f t="shared" si="16"/>
        <v>0</v>
      </c>
    </row>
    <row r="111" spans="1:30" x14ac:dyDescent="0.25">
      <c r="A111" s="110">
        <v>92</v>
      </c>
      <c r="B111" s="111" t="s">
        <v>106</v>
      </c>
      <c r="C111" s="119" t="s">
        <v>12</v>
      </c>
      <c r="D111" s="38"/>
      <c r="E111" s="38"/>
      <c r="F111" s="38"/>
      <c r="G111" s="38"/>
      <c r="H111" s="38"/>
      <c r="I111" s="352">
        <f t="shared" si="17"/>
        <v>0</v>
      </c>
      <c r="J111" s="38"/>
      <c r="K111" s="38"/>
      <c r="L111" s="38"/>
      <c r="M111" s="38"/>
      <c r="N111" s="38"/>
      <c r="O111" s="38"/>
      <c r="P111" s="38">
        <f t="shared" si="10"/>
        <v>0</v>
      </c>
      <c r="Q111" s="38">
        <f t="shared" si="11"/>
        <v>0</v>
      </c>
      <c r="R111" s="166">
        <f t="shared" si="12"/>
        <v>0</v>
      </c>
      <c r="S111" s="38"/>
      <c r="T111" s="38"/>
      <c r="U111" s="206">
        <f t="shared" si="13"/>
        <v>0</v>
      </c>
      <c r="V111" s="18"/>
      <c r="W111" s="38"/>
      <c r="X111" s="38"/>
      <c r="Y111" s="370">
        <f t="shared" si="14"/>
        <v>0</v>
      </c>
      <c r="Z111" s="160"/>
      <c r="AA111" s="35"/>
      <c r="AB111" s="38"/>
      <c r="AC111" s="168">
        <f t="shared" si="15"/>
        <v>0</v>
      </c>
      <c r="AD111" s="171">
        <f t="shared" si="16"/>
        <v>0</v>
      </c>
    </row>
    <row r="112" spans="1:30" x14ac:dyDescent="0.25">
      <c r="A112" s="110">
        <v>93</v>
      </c>
      <c r="B112" s="120" t="s">
        <v>110</v>
      </c>
      <c r="C112" s="119" t="s">
        <v>12</v>
      </c>
      <c r="D112" s="38"/>
      <c r="E112" s="38"/>
      <c r="F112" s="38"/>
      <c r="G112" s="38"/>
      <c r="H112" s="38"/>
      <c r="I112" s="352">
        <f t="shared" si="17"/>
        <v>0</v>
      </c>
      <c r="J112" s="38"/>
      <c r="K112" s="38"/>
      <c r="L112" s="38"/>
      <c r="M112" s="38"/>
      <c r="N112" s="38"/>
      <c r="O112" s="38"/>
      <c r="P112" s="38">
        <f t="shared" si="10"/>
        <v>0</v>
      </c>
      <c r="Q112" s="38">
        <f t="shared" si="11"/>
        <v>0</v>
      </c>
      <c r="R112" s="166">
        <f t="shared" si="12"/>
        <v>0</v>
      </c>
      <c r="S112" s="38"/>
      <c r="T112" s="38"/>
      <c r="U112" s="206">
        <f t="shared" si="13"/>
        <v>0</v>
      </c>
      <c r="V112" s="18"/>
      <c r="W112" s="38"/>
      <c r="X112" s="38"/>
      <c r="Y112" s="370">
        <f t="shared" si="14"/>
        <v>0</v>
      </c>
      <c r="Z112" s="160"/>
      <c r="AA112" s="35"/>
      <c r="AB112" s="38"/>
      <c r="AC112" s="168">
        <f t="shared" si="15"/>
        <v>0</v>
      </c>
      <c r="AD112" s="171">
        <f t="shared" si="16"/>
        <v>0</v>
      </c>
    </row>
    <row r="113" spans="1:30" x14ac:dyDescent="0.25">
      <c r="A113" s="110">
        <v>94</v>
      </c>
      <c r="B113" s="120" t="s">
        <v>79</v>
      </c>
      <c r="C113" s="119" t="s">
        <v>12</v>
      </c>
      <c r="D113" s="38"/>
      <c r="E113" s="38"/>
      <c r="F113" s="38"/>
      <c r="G113" s="38"/>
      <c r="H113" s="38"/>
      <c r="I113" s="352">
        <f t="shared" si="17"/>
        <v>0</v>
      </c>
      <c r="J113" s="38"/>
      <c r="K113" s="38"/>
      <c r="L113" s="38"/>
      <c r="M113" s="38"/>
      <c r="N113" s="38"/>
      <c r="O113" s="38"/>
      <c r="P113" s="38">
        <f t="shared" si="10"/>
        <v>0</v>
      </c>
      <c r="Q113" s="38">
        <f t="shared" si="11"/>
        <v>0</v>
      </c>
      <c r="R113" s="166">
        <f t="shared" si="12"/>
        <v>0</v>
      </c>
      <c r="S113" s="38"/>
      <c r="T113" s="38"/>
      <c r="U113" s="206">
        <f t="shared" si="13"/>
        <v>0</v>
      </c>
      <c r="V113" s="18"/>
      <c r="W113" s="38"/>
      <c r="X113" s="38"/>
      <c r="Y113" s="370">
        <f t="shared" si="14"/>
        <v>0</v>
      </c>
      <c r="Z113" s="160"/>
      <c r="AA113" s="35"/>
      <c r="AB113" s="38"/>
      <c r="AC113" s="168">
        <f t="shared" si="15"/>
        <v>0</v>
      </c>
      <c r="AD113" s="171">
        <f t="shared" si="16"/>
        <v>0</v>
      </c>
    </row>
    <row r="114" spans="1:30" x14ac:dyDescent="0.25">
      <c r="A114" s="110"/>
      <c r="B114" s="328" t="s">
        <v>61</v>
      </c>
      <c r="C114" s="105"/>
      <c r="D114" s="38"/>
      <c r="E114" s="38"/>
      <c r="F114" s="38"/>
      <c r="G114" s="38"/>
      <c r="H114" s="38"/>
      <c r="I114" s="352">
        <f t="shared" si="17"/>
        <v>0</v>
      </c>
      <c r="J114" s="38"/>
      <c r="K114" s="38"/>
      <c r="L114" s="38"/>
      <c r="M114" s="38"/>
      <c r="N114" s="38"/>
      <c r="O114" s="38"/>
      <c r="P114" s="38">
        <f t="shared" si="10"/>
        <v>0</v>
      </c>
      <c r="Q114" s="38">
        <f t="shared" si="11"/>
        <v>0</v>
      </c>
      <c r="R114" s="166">
        <f t="shared" si="12"/>
        <v>0</v>
      </c>
      <c r="S114" s="38"/>
      <c r="T114" s="38"/>
      <c r="U114" s="206">
        <f t="shared" si="13"/>
        <v>0</v>
      </c>
      <c r="V114" s="144"/>
      <c r="W114" s="38"/>
      <c r="X114" s="38"/>
      <c r="Y114" s="370">
        <f t="shared" si="14"/>
        <v>0</v>
      </c>
      <c r="Z114" s="160"/>
      <c r="AA114" s="38"/>
      <c r="AB114" s="38"/>
      <c r="AC114" s="168">
        <f t="shared" si="15"/>
        <v>0</v>
      </c>
      <c r="AD114" s="171">
        <f t="shared" si="16"/>
        <v>0</v>
      </c>
    </row>
    <row r="115" spans="1:30" x14ac:dyDescent="0.25">
      <c r="A115" s="110">
        <v>95</v>
      </c>
      <c r="B115" s="111" t="s">
        <v>1</v>
      </c>
      <c r="C115" s="112" t="s">
        <v>12</v>
      </c>
      <c r="D115" s="38"/>
      <c r="E115" s="38"/>
      <c r="F115" s="38"/>
      <c r="G115" s="38"/>
      <c r="H115" s="38"/>
      <c r="I115" s="352">
        <f t="shared" si="17"/>
        <v>0</v>
      </c>
      <c r="J115" s="38"/>
      <c r="K115" s="38"/>
      <c r="L115" s="38"/>
      <c r="M115" s="38"/>
      <c r="N115" s="38"/>
      <c r="O115" s="38"/>
      <c r="P115" s="38">
        <f t="shared" si="10"/>
        <v>0</v>
      </c>
      <c r="Q115" s="38">
        <f t="shared" si="11"/>
        <v>0</v>
      </c>
      <c r="R115" s="166">
        <f t="shared" si="12"/>
        <v>0</v>
      </c>
      <c r="S115" s="38"/>
      <c r="T115" s="38"/>
      <c r="U115" s="206">
        <f t="shared" si="13"/>
        <v>0</v>
      </c>
      <c r="V115" s="144"/>
      <c r="W115" s="38"/>
      <c r="X115" s="38"/>
      <c r="Y115" s="370">
        <f t="shared" si="14"/>
        <v>0</v>
      </c>
      <c r="Z115" s="160"/>
      <c r="AA115" s="38"/>
      <c r="AB115" s="38"/>
      <c r="AC115" s="168">
        <f t="shared" si="15"/>
        <v>0</v>
      </c>
      <c r="AD115" s="171">
        <f t="shared" si="16"/>
        <v>0</v>
      </c>
    </row>
    <row r="116" spans="1:30" x14ac:dyDescent="0.25">
      <c r="A116" s="110">
        <v>96</v>
      </c>
      <c r="B116" s="113" t="s">
        <v>62</v>
      </c>
      <c r="C116" s="114" t="s">
        <v>12</v>
      </c>
      <c r="D116" s="38"/>
      <c r="E116" s="38"/>
      <c r="F116" s="38"/>
      <c r="G116" s="38"/>
      <c r="H116" s="38"/>
      <c r="I116" s="352">
        <f t="shared" si="17"/>
        <v>0</v>
      </c>
      <c r="J116" s="38"/>
      <c r="K116" s="38"/>
      <c r="L116" s="38"/>
      <c r="M116" s="38"/>
      <c r="N116" s="38"/>
      <c r="O116" s="38"/>
      <c r="P116" s="38">
        <f t="shared" si="10"/>
        <v>0</v>
      </c>
      <c r="Q116" s="38">
        <f t="shared" si="11"/>
        <v>0</v>
      </c>
      <c r="R116" s="166">
        <f t="shared" si="12"/>
        <v>0</v>
      </c>
      <c r="S116" s="38"/>
      <c r="T116" s="38"/>
      <c r="U116" s="206">
        <f t="shared" si="13"/>
        <v>0</v>
      </c>
      <c r="V116" s="144"/>
      <c r="W116" s="38"/>
      <c r="X116" s="38"/>
      <c r="Y116" s="370">
        <f t="shared" si="14"/>
        <v>0</v>
      </c>
      <c r="Z116" s="160"/>
      <c r="AA116" s="38"/>
      <c r="AB116" s="38"/>
      <c r="AC116" s="168">
        <f t="shared" si="15"/>
        <v>0</v>
      </c>
      <c r="AD116" s="171">
        <f t="shared" si="16"/>
        <v>0</v>
      </c>
    </row>
    <row r="117" spans="1:30" x14ac:dyDescent="0.25">
      <c r="A117" s="110">
        <v>97</v>
      </c>
      <c r="B117" s="113" t="s">
        <v>90</v>
      </c>
      <c r="C117" s="114" t="s">
        <v>12</v>
      </c>
      <c r="D117" s="38"/>
      <c r="E117" s="38"/>
      <c r="F117" s="38"/>
      <c r="G117" s="38"/>
      <c r="H117" s="38"/>
      <c r="I117" s="352">
        <f t="shared" si="17"/>
        <v>0</v>
      </c>
      <c r="J117" s="38"/>
      <c r="K117" s="38"/>
      <c r="L117" s="38"/>
      <c r="M117" s="38"/>
      <c r="N117" s="38"/>
      <c r="O117" s="38"/>
      <c r="P117" s="38">
        <f t="shared" si="10"/>
        <v>0</v>
      </c>
      <c r="Q117" s="38">
        <f t="shared" si="11"/>
        <v>0</v>
      </c>
      <c r="R117" s="166">
        <f t="shared" si="12"/>
        <v>0</v>
      </c>
      <c r="S117" s="38"/>
      <c r="T117" s="38"/>
      <c r="U117" s="206">
        <f t="shared" si="13"/>
        <v>0</v>
      </c>
      <c r="V117" s="144"/>
      <c r="W117" s="38"/>
      <c r="X117" s="38"/>
      <c r="Y117" s="370">
        <f t="shared" si="14"/>
        <v>0</v>
      </c>
      <c r="Z117" s="160"/>
      <c r="AA117" s="38"/>
      <c r="AB117" s="38"/>
      <c r="AC117" s="168">
        <f t="shared" si="15"/>
        <v>0</v>
      </c>
      <c r="AD117" s="171">
        <f t="shared" si="16"/>
        <v>0</v>
      </c>
    </row>
    <row r="118" spans="1:30" x14ac:dyDescent="0.25">
      <c r="A118" s="110">
        <v>98</v>
      </c>
      <c r="B118" s="113" t="s">
        <v>63</v>
      </c>
      <c r="C118" s="114" t="s">
        <v>12</v>
      </c>
      <c r="D118" s="38"/>
      <c r="E118" s="38"/>
      <c r="F118" s="38"/>
      <c r="G118" s="38"/>
      <c r="H118" s="38"/>
      <c r="I118" s="352">
        <f t="shared" si="17"/>
        <v>0</v>
      </c>
      <c r="J118" s="38"/>
      <c r="K118" s="38"/>
      <c r="L118" s="38"/>
      <c r="M118" s="38"/>
      <c r="N118" s="38"/>
      <c r="O118" s="38"/>
      <c r="P118" s="38">
        <f t="shared" si="10"/>
        <v>0</v>
      </c>
      <c r="Q118" s="38">
        <f t="shared" si="11"/>
        <v>0</v>
      </c>
      <c r="R118" s="166">
        <f t="shared" si="12"/>
        <v>0</v>
      </c>
      <c r="S118" s="38"/>
      <c r="T118" s="38"/>
      <c r="U118" s="206">
        <f t="shared" si="13"/>
        <v>0</v>
      </c>
      <c r="V118" s="144"/>
      <c r="W118" s="38"/>
      <c r="X118" s="38"/>
      <c r="Y118" s="370">
        <f t="shared" si="14"/>
        <v>0</v>
      </c>
      <c r="Z118" s="160"/>
      <c r="AA118" s="38"/>
      <c r="AB118" s="38"/>
      <c r="AC118" s="168">
        <f t="shared" si="15"/>
        <v>0</v>
      </c>
      <c r="AD118" s="171">
        <f t="shared" si="16"/>
        <v>0</v>
      </c>
    </row>
    <row r="119" spans="1:30" x14ac:dyDescent="0.25">
      <c r="A119" s="110">
        <v>99</v>
      </c>
      <c r="B119" s="111" t="s">
        <v>64</v>
      </c>
      <c r="C119" s="112" t="s">
        <v>12</v>
      </c>
      <c r="D119" s="38"/>
      <c r="E119" s="38"/>
      <c r="F119" s="38"/>
      <c r="G119" s="38"/>
      <c r="H119" s="38"/>
      <c r="I119" s="352">
        <f t="shared" si="17"/>
        <v>0</v>
      </c>
      <c r="J119" s="38"/>
      <c r="K119" s="38"/>
      <c r="L119" s="38"/>
      <c r="M119" s="38"/>
      <c r="N119" s="38"/>
      <c r="O119" s="38"/>
      <c r="P119" s="38">
        <f t="shared" si="10"/>
        <v>0</v>
      </c>
      <c r="Q119" s="38">
        <f t="shared" si="11"/>
        <v>0</v>
      </c>
      <c r="R119" s="166">
        <f t="shared" si="12"/>
        <v>0</v>
      </c>
      <c r="S119" s="38"/>
      <c r="T119" s="38"/>
      <c r="U119" s="206">
        <f t="shared" si="13"/>
        <v>0</v>
      </c>
      <c r="V119" s="144"/>
      <c r="W119" s="38"/>
      <c r="X119" s="38"/>
      <c r="Y119" s="370">
        <f t="shared" si="14"/>
        <v>0</v>
      </c>
      <c r="Z119" s="160"/>
      <c r="AA119" s="38"/>
      <c r="AB119" s="38"/>
      <c r="AC119" s="168">
        <f t="shared" si="15"/>
        <v>0</v>
      </c>
      <c r="AD119" s="171">
        <f t="shared" si="16"/>
        <v>0</v>
      </c>
    </row>
    <row r="120" spans="1:30" x14ac:dyDescent="0.25">
      <c r="A120" s="110">
        <v>100</v>
      </c>
      <c r="B120" s="111" t="s">
        <v>65</v>
      </c>
      <c r="C120" s="112" t="s">
        <v>12</v>
      </c>
      <c r="D120" s="435">
        <v>0.1</v>
      </c>
      <c r="E120" s="38"/>
      <c r="F120" s="38"/>
      <c r="G120" s="38"/>
      <c r="H120" s="38"/>
      <c r="I120" s="352">
        <f t="shared" si="17"/>
        <v>0.1</v>
      </c>
      <c r="J120" s="435">
        <v>0.1</v>
      </c>
      <c r="K120" s="38"/>
      <c r="L120" s="38"/>
      <c r="M120" s="38"/>
      <c r="N120" s="38"/>
      <c r="O120" s="38"/>
      <c r="P120" s="38">
        <f t="shared" si="10"/>
        <v>0.1</v>
      </c>
      <c r="Q120" s="38">
        <f t="shared" si="11"/>
        <v>0</v>
      </c>
      <c r="R120" s="166">
        <f t="shared" si="12"/>
        <v>0.1</v>
      </c>
      <c r="S120" s="38"/>
      <c r="T120" s="38"/>
      <c r="U120" s="206">
        <f t="shared" si="13"/>
        <v>0</v>
      </c>
      <c r="V120" s="144"/>
      <c r="W120" s="435">
        <v>4.5400000000000003E-2</v>
      </c>
      <c r="X120" s="38"/>
      <c r="Y120" s="370">
        <f t="shared" si="14"/>
        <v>0</v>
      </c>
      <c r="Z120" s="160"/>
      <c r="AA120" s="38"/>
      <c r="AB120" s="38"/>
      <c r="AC120" s="168">
        <f t="shared" si="15"/>
        <v>0</v>
      </c>
      <c r="AD120" s="171">
        <f t="shared" si="16"/>
        <v>0.2</v>
      </c>
    </row>
    <row r="121" spans="1:30" x14ac:dyDescent="0.25">
      <c r="A121" s="110"/>
      <c r="B121" s="328" t="s">
        <v>120</v>
      </c>
      <c r="C121" s="105"/>
      <c r="D121" s="38"/>
      <c r="E121" s="38"/>
      <c r="F121" s="38"/>
      <c r="G121" s="38"/>
      <c r="H121" s="38"/>
      <c r="I121" s="352">
        <f t="shared" si="17"/>
        <v>0</v>
      </c>
      <c r="J121" s="38"/>
      <c r="K121" s="38"/>
      <c r="L121" s="38"/>
      <c r="M121" s="38"/>
      <c r="N121" s="38"/>
      <c r="O121" s="38"/>
      <c r="P121" s="38">
        <f t="shared" si="10"/>
        <v>0</v>
      </c>
      <c r="Q121" s="38">
        <f t="shared" si="11"/>
        <v>0</v>
      </c>
      <c r="R121" s="166">
        <f t="shared" si="12"/>
        <v>0</v>
      </c>
      <c r="S121" s="38"/>
      <c r="T121" s="38"/>
      <c r="U121" s="206">
        <f t="shared" si="13"/>
        <v>0</v>
      </c>
      <c r="V121" s="144"/>
      <c r="W121" s="38"/>
      <c r="X121" s="38"/>
      <c r="Y121" s="370">
        <f t="shared" si="14"/>
        <v>0</v>
      </c>
      <c r="Z121" s="160"/>
      <c r="AA121" s="38"/>
      <c r="AB121" s="38"/>
      <c r="AC121" s="168">
        <f t="shared" si="15"/>
        <v>0</v>
      </c>
      <c r="AD121" s="171">
        <f t="shared" si="16"/>
        <v>0</v>
      </c>
    </row>
    <row r="122" spans="1:30" x14ac:dyDescent="0.25">
      <c r="A122" s="39">
        <v>101</v>
      </c>
      <c r="B122" s="111" t="s">
        <v>72</v>
      </c>
      <c r="C122" s="119" t="s">
        <v>12</v>
      </c>
      <c r="D122" s="38"/>
      <c r="E122" s="38"/>
      <c r="F122" s="38"/>
      <c r="G122" s="38"/>
      <c r="H122" s="38"/>
      <c r="I122" s="352">
        <f t="shared" si="17"/>
        <v>0</v>
      </c>
      <c r="J122" s="38"/>
      <c r="K122" s="38"/>
      <c r="L122" s="38"/>
      <c r="M122" s="38"/>
      <c r="N122" s="38"/>
      <c r="O122" s="38"/>
      <c r="P122" s="38">
        <f t="shared" si="10"/>
        <v>0</v>
      </c>
      <c r="Q122" s="38">
        <f t="shared" si="11"/>
        <v>0</v>
      </c>
      <c r="R122" s="166">
        <f t="shared" si="12"/>
        <v>0</v>
      </c>
      <c r="S122" s="38"/>
      <c r="T122" s="38"/>
      <c r="U122" s="206">
        <f t="shared" si="13"/>
        <v>0</v>
      </c>
      <c r="V122" s="144"/>
      <c r="W122" s="38"/>
      <c r="X122" s="38"/>
      <c r="Y122" s="370">
        <f t="shared" si="14"/>
        <v>0</v>
      </c>
      <c r="Z122" s="220"/>
      <c r="AA122" s="38"/>
      <c r="AB122" s="38"/>
      <c r="AC122" s="168">
        <f t="shared" si="15"/>
        <v>0</v>
      </c>
      <c r="AD122" s="171">
        <f t="shared" si="16"/>
        <v>0</v>
      </c>
    </row>
    <row r="123" spans="1:30" x14ac:dyDescent="0.25">
      <c r="A123" s="39">
        <v>102</v>
      </c>
      <c r="B123" s="111" t="s">
        <v>73</v>
      </c>
      <c r="C123" s="119" t="s">
        <v>12</v>
      </c>
      <c r="D123" s="38"/>
      <c r="E123" s="38"/>
      <c r="F123" s="38"/>
      <c r="G123" s="38"/>
      <c r="H123" s="38"/>
      <c r="I123" s="352">
        <f t="shared" si="17"/>
        <v>0</v>
      </c>
      <c r="J123" s="38"/>
      <c r="K123" s="38"/>
      <c r="L123" s="38"/>
      <c r="M123" s="38"/>
      <c r="N123" s="38"/>
      <c r="O123" s="38"/>
      <c r="P123" s="38">
        <f t="shared" si="10"/>
        <v>0</v>
      </c>
      <c r="Q123" s="38">
        <f t="shared" si="11"/>
        <v>0</v>
      </c>
      <c r="R123" s="166">
        <f t="shared" si="12"/>
        <v>0</v>
      </c>
      <c r="S123" s="38"/>
      <c r="T123" s="38"/>
      <c r="U123" s="206">
        <f t="shared" si="13"/>
        <v>0</v>
      </c>
      <c r="V123" s="144"/>
      <c r="W123" s="38"/>
      <c r="X123" s="38"/>
      <c r="Y123" s="370">
        <f t="shared" si="14"/>
        <v>0</v>
      </c>
      <c r="Z123" s="220">
        <f>53.2/1000</f>
        <v>5.3200000000000004E-2</v>
      </c>
      <c r="AA123" s="38"/>
      <c r="AB123" s="38"/>
      <c r="AC123" s="168">
        <f t="shared" si="15"/>
        <v>5.3200000000000004E-2</v>
      </c>
      <c r="AD123" s="171">
        <f t="shared" si="16"/>
        <v>5.3200000000000004E-2</v>
      </c>
    </row>
    <row r="124" spans="1:30" x14ac:dyDescent="0.25">
      <c r="A124" s="39">
        <v>103</v>
      </c>
      <c r="B124" s="111" t="s">
        <v>74</v>
      </c>
      <c r="C124" s="119" t="s">
        <v>12</v>
      </c>
      <c r="D124" s="38"/>
      <c r="E124" s="38"/>
      <c r="F124" s="435">
        <v>8.9999999999999993E-3</v>
      </c>
      <c r="G124" s="38"/>
      <c r="H124" s="38"/>
      <c r="I124" s="352">
        <f t="shared" si="17"/>
        <v>8.9999999999999993E-3</v>
      </c>
      <c r="J124" s="38"/>
      <c r="K124" s="435">
        <v>1.1900000000000001E-2</v>
      </c>
      <c r="L124" s="38"/>
      <c r="M124" s="38"/>
      <c r="N124" s="38"/>
      <c r="O124" s="38"/>
      <c r="P124" s="38">
        <f t="shared" si="10"/>
        <v>1.1900000000000001E-2</v>
      </c>
      <c r="Q124" s="38">
        <f t="shared" si="11"/>
        <v>0</v>
      </c>
      <c r="R124" s="166">
        <f t="shared" si="12"/>
        <v>1.1900000000000001E-2</v>
      </c>
      <c r="S124" s="38"/>
      <c r="T124" s="38"/>
      <c r="U124" s="206">
        <f t="shared" si="13"/>
        <v>0</v>
      </c>
      <c r="V124" s="144"/>
      <c r="W124" s="38"/>
      <c r="X124" s="38"/>
      <c r="Y124" s="370">
        <f t="shared" si="14"/>
        <v>0</v>
      </c>
      <c r="Z124" s="220">
        <f>24/1000</f>
        <v>2.4E-2</v>
      </c>
      <c r="AA124" s="38"/>
      <c r="AB124" s="38"/>
      <c r="AC124" s="168">
        <f t="shared" si="15"/>
        <v>2.4E-2</v>
      </c>
      <c r="AD124" s="171">
        <f t="shared" si="16"/>
        <v>4.4900000000000002E-2</v>
      </c>
    </row>
    <row r="125" spans="1:30" x14ac:dyDescent="0.25">
      <c r="A125" s="39">
        <v>104</v>
      </c>
      <c r="B125" s="111" t="s">
        <v>75</v>
      </c>
      <c r="C125" s="119" t="s">
        <v>12</v>
      </c>
      <c r="D125" s="38"/>
      <c r="E125" s="38"/>
      <c r="F125" s="435">
        <v>1.54E-2</v>
      </c>
      <c r="G125" s="38"/>
      <c r="H125" s="38"/>
      <c r="I125" s="352">
        <f t="shared" si="17"/>
        <v>1.54E-2</v>
      </c>
      <c r="J125" s="38"/>
      <c r="K125" s="435">
        <v>2.1250000000000002E-2</v>
      </c>
      <c r="L125" s="38"/>
      <c r="M125" s="38"/>
      <c r="N125" s="38"/>
      <c r="O125" s="38"/>
      <c r="P125" s="38">
        <f t="shared" si="10"/>
        <v>2.1250000000000002E-2</v>
      </c>
      <c r="Q125" s="38">
        <f t="shared" si="11"/>
        <v>0</v>
      </c>
      <c r="R125" s="166">
        <f t="shared" si="12"/>
        <v>2.1250000000000002E-2</v>
      </c>
      <c r="S125" s="38"/>
      <c r="T125" s="38"/>
      <c r="U125" s="206">
        <f t="shared" si="13"/>
        <v>0</v>
      </c>
      <c r="V125" s="144"/>
      <c r="W125" s="38"/>
      <c r="X125" s="38"/>
      <c r="Y125" s="370">
        <f t="shared" si="14"/>
        <v>0</v>
      </c>
      <c r="Z125" s="220"/>
      <c r="AA125" s="38"/>
      <c r="AB125" s="38"/>
      <c r="AC125" s="168">
        <f t="shared" si="15"/>
        <v>0</v>
      </c>
      <c r="AD125" s="171">
        <f t="shared" si="16"/>
        <v>3.6650000000000002E-2</v>
      </c>
    </row>
    <row r="126" spans="1:30" x14ac:dyDescent="0.25">
      <c r="A126" s="39">
        <v>105</v>
      </c>
      <c r="B126" s="111" t="s">
        <v>77</v>
      </c>
      <c r="C126" s="119" t="s">
        <v>12</v>
      </c>
      <c r="D126" s="38"/>
      <c r="E126" s="38"/>
      <c r="F126" s="38"/>
      <c r="G126" s="38"/>
      <c r="H126" s="38"/>
      <c r="I126" s="352">
        <f t="shared" si="17"/>
        <v>0</v>
      </c>
      <c r="J126" s="38"/>
      <c r="K126" s="38"/>
      <c r="L126" s="38"/>
      <c r="M126" s="38"/>
      <c r="N126" s="38"/>
      <c r="O126" s="38"/>
      <c r="P126" s="38">
        <f t="shared" si="10"/>
        <v>0</v>
      </c>
      <c r="Q126" s="38">
        <f t="shared" si="11"/>
        <v>0</v>
      </c>
      <c r="R126" s="166">
        <f t="shared" si="12"/>
        <v>0</v>
      </c>
      <c r="S126" s="38"/>
      <c r="T126" s="38"/>
      <c r="U126" s="206">
        <f t="shared" si="13"/>
        <v>0</v>
      </c>
      <c r="V126" s="144"/>
      <c r="W126" s="38"/>
      <c r="X126" s="38"/>
      <c r="Y126" s="370">
        <f t="shared" si="14"/>
        <v>0</v>
      </c>
      <c r="Z126" s="160"/>
      <c r="AA126" s="38"/>
      <c r="AB126" s="38"/>
      <c r="AC126" s="168">
        <f t="shared" si="15"/>
        <v>0</v>
      </c>
      <c r="AD126" s="171">
        <f t="shared" si="16"/>
        <v>0</v>
      </c>
    </row>
    <row r="127" spans="1:30" ht="16.5" customHeight="1" x14ac:dyDescent="0.25">
      <c r="A127" s="39">
        <v>106</v>
      </c>
      <c r="B127" s="111" t="s">
        <v>76</v>
      </c>
      <c r="C127" s="119" t="s">
        <v>12</v>
      </c>
      <c r="D127" s="38"/>
      <c r="E127" s="38"/>
      <c r="F127" s="38"/>
      <c r="G127" s="38"/>
      <c r="H127" s="38"/>
      <c r="I127" s="352">
        <f t="shared" si="17"/>
        <v>0</v>
      </c>
      <c r="J127" s="38"/>
      <c r="K127" s="38"/>
      <c r="L127" s="38"/>
      <c r="M127" s="38"/>
      <c r="N127" s="38"/>
      <c r="O127" s="38"/>
      <c r="P127" s="38">
        <f t="shared" si="10"/>
        <v>0</v>
      </c>
      <c r="Q127" s="38">
        <f t="shared" si="11"/>
        <v>0</v>
      </c>
      <c r="R127" s="166">
        <f t="shared" si="12"/>
        <v>0</v>
      </c>
      <c r="S127" s="38"/>
      <c r="T127" s="38"/>
      <c r="U127" s="206">
        <f t="shared" si="13"/>
        <v>0</v>
      </c>
      <c r="V127" s="144"/>
      <c r="W127" s="38"/>
      <c r="X127" s="38"/>
      <c r="Y127" s="370">
        <f t="shared" si="14"/>
        <v>0</v>
      </c>
      <c r="Z127" s="160"/>
      <c r="AA127" s="38"/>
      <c r="AB127" s="38"/>
      <c r="AC127" s="168">
        <f t="shared" si="15"/>
        <v>0</v>
      </c>
      <c r="AD127" s="171">
        <f t="shared" si="16"/>
        <v>0</v>
      </c>
    </row>
    <row r="128" spans="1:30" x14ac:dyDescent="0.25">
      <c r="A128" s="39">
        <v>107</v>
      </c>
      <c r="B128" s="120" t="s">
        <v>78</v>
      </c>
      <c r="C128" s="119" t="s">
        <v>12</v>
      </c>
      <c r="D128" s="38"/>
      <c r="E128" s="38"/>
      <c r="F128" s="38"/>
      <c r="G128" s="38"/>
      <c r="H128" s="38"/>
      <c r="I128" s="352">
        <f t="shared" si="17"/>
        <v>0</v>
      </c>
      <c r="J128" s="38"/>
      <c r="K128" s="38"/>
      <c r="L128" s="38"/>
      <c r="M128" s="38"/>
      <c r="N128" s="38"/>
      <c r="O128" s="38"/>
      <c r="P128" s="38">
        <f t="shared" si="10"/>
        <v>0</v>
      </c>
      <c r="Q128" s="38">
        <f t="shared" si="11"/>
        <v>0</v>
      </c>
      <c r="R128" s="166">
        <f t="shared" si="12"/>
        <v>0</v>
      </c>
      <c r="S128" s="38"/>
      <c r="T128" s="38"/>
      <c r="U128" s="206">
        <f t="shared" si="13"/>
        <v>0</v>
      </c>
      <c r="V128" s="144"/>
      <c r="W128" s="38"/>
      <c r="X128" s="38"/>
      <c r="Y128" s="370">
        <f t="shared" si="14"/>
        <v>0</v>
      </c>
      <c r="Z128" s="160"/>
      <c r="AA128" s="38"/>
      <c r="AB128" s="38"/>
      <c r="AC128" s="168">
        <f t="shared" si="15"/>
        <v>0</v>
      </c>
      <c r="AD128" s="171">
        <f t="shared" si="16"/>
        <v>0</v>
      </c>
    </row>
    <row r="129" spans="1:30" x14ac:dyDescent="0.25">
      <c r="A129" s="39">
        <v>108</v>
      </c>
      <c r="B129" s="120" t="s">
        <v>107</v>
      </c>
      <c r="C129" s="119" t="s">
        <v>12</v>
      </c>
      <c r="D129" s="38"/>
      <c r="E129" s="38"/>
      <c r="F129" s="38"/>
      <c r="G129" s="38"/>
      <c r="H129" s="38"/>
      <c r="I129" s="352">
        <f t="shared" si="17"/>
        <v>0</v>
      </c>
      <c r="J129" s="38"/>
      <c r="K129" s="38"/>
      <c r="L129" s="38"/>
      <c r="M129" s="38"/>
      <c r="N129" s="38"/>
      <c r="O129" s="38"/>
      <c r="P129" s="38">
        <f t="shared" si="10"/>
        <v>0</v>
      </c>
      <c r="Q129" s="38">
        <f t="shared" si="11"/>
        <v>0</v>
      </c>
      <c r="R129" s="166">
        <f t="shared" si="12"/>
        <v>0</v>
      </c>
      <c r="S129" s="38"/>
      <c r="T129" s="38"/>
      <c r="U129" s="206">
        <f t="shared" si="13"/>
        <v>0</v>
      </c>
      <c r="V129" s="144"/>
      <c r="W129" s="38"/>
      <c r="X129" s="38"/>
      <c r="Y129" s="370">
        <f t="shared" si="14"/>
        <v>0</v>
      </c>
      <c r="Z129" s="160"/>
      <c r="AA129" s="38"/>
      <c r="AB129" s="38"/>
      <c r="AC129" s="168">
        <f t="shared" si="15"/>
        <v>0</v>
      </c>
      <c r="AD129" s="171">
        <f t="shared" si="16"/>
        <v>0</v>
      </c>
    </row>
    <row r="130" spans="1:30" x14ac:dyDescent="0.25">
      <c r="A130" s="39">
        <v>109</v>
      </c>
      <c r="B130" s="120" t="s">
        <v>210</v>
      </c>
      <c r="C130" s="119" t="s">
        <v>12</v>
      </c>
      <c r="D130" s="38"/>
      <c r="E130" s="38"/>
      <c r="F130" s="38"/>
      <c r="G130" s="38"/>
      <c r="H130" s="38"/>
      <c r="I130" s="352">
        <f t="shared" si="17"/>
        <v>0</v>
      </c>
      <c r="J130" s="38"/>
      <c r="K130" s="38"/>
      <c r="L130" s="38"/>
      <c r="M130" s="38"/>
      <c r="N130" s="38"/>
      <c r="O130" s="38"/>
      <c r="P130" s="38">
        <f t="shared" si="10"/>
        <v>0</v>
      </c>
      <c r="Q130" s="38">
        <f t="shared" si="11"/>
        <v>0</v>
      </c>
      <c r="R130" s="166">
        <f t="shared" si="12"/>
        <v>0</v>
      </c>
      <c r="S130" s="38"/>
      <c r="T130" s="38"/>
      <c r="U130" s="206">
        <f t="shared" si="13"/>
        <v>0</v>
      </c>
      <c r="V130" s="144"/>
      <c r="W130" s="38"/>
      <c r="X130" s="38"/>
      <c r="Y130" s="370">
        <f t="shared" si="14"/>
        <v>0</v>
      </c>
      <c r="Z130" s="160"/>
      <c r="AA130" s="38"/>
      <c r="AB130" s="38"/>
      <c r="AC130" s="168">
        <f t="shared" si="15"/>
        <v>0</v>
      </c>
      <c r="AD130" s="171">
        <f t="shared" si="16"/>
        <v>0</v>
      </c>
    </row>
    <row r="131" spans="1:30" x14ac:dyDescent="0.25">
      <c r="A131" s="319"/>
      <c r="B131" s="320" t="s">
        <v>236</v>
      </c>
      <c r="C131" s="56"/>
      <c r="D131" s="149"/>
      <c r="E131" s="149"/>
      <c r="F131" s="149"/>
      <c r="G131" s="149"/>
      <c r="H131" s="149"/>
      <c r="I131" s="352">
        <f t="shared" si="17"/>
        <v>0</v>
      </c>
      <c r="J131" s="149"/>
      <c r="K131" s="149"/>
      <c r="L131" s="149"/>
      <c r="M131" s="149"/>
      <c r="N131" s="149"/>
      <c r="O131" s="149"/>
      <c r="P131" s="38">
        <f t="shared" si="10"/>
        <v>0</v>
      </c>
      <c r="Q131" s="38">
        <f t="shared" si="11"/>
        <v>0</v>
      </c>
      <c r="R131" s="166">
        <f t="shared" si="12"/>
        <v>0</v>
      </c>
      <c r="S131" s="149"/>
      <c r="T131" s="149"/>
      <c r="U131" s="206">
        <f t="shared" si="13"/>
        <v>0</v>
      </c>
      <c r="V131" s="84"/>
      <c r="W131" s="149"/>
      <c r="X131" s="149"/>
      <c r="Y131" s="370">
        <f t="shared" si="14"/>
        <v>0</v>
      </c>
      <c r="Z131" s="191"/>
      <c r="AA131" s="46"/>
      <c r="AB131" s="149"/>
      <c r="AC131" s="168">
        <f t="shared" si="15"/>
        <v>0</v>
      </c>
      <c r="AD131" s="171">
        <f t="shared" si="16"/>
        <v>0</v>
      </c>
    </row>
    <row r="132" spans="1:30" x14ac:dyDescent="0.25">
      <c r="A132" s="65">
        <v>110</v>
      </c>
      <c r="B132" s="50" t="s">
        <v>95</v>
      </c>
      <c r="C132" s="57" t="s">
        <v>12</v>
      </c>
      <c r="D132" s="38"/>
      <c r="E132" s="38"/>
      <c r="F132" s="38"/>
      <c r="G132" s="38"/>
      <c r="H132" s="151"/>
      <c r="I132" s="352">
        <f t="shared" si="17"/>
        <v>0</v>
      </c>
      <c r="J132" s="38"/>
      <c r="K132" s="38"/>
      <c r="L132" s="151"/>
      <c r="M132" s="38"/>
      <c r="N132" s="151"/>
      <c r="O132" s="151"/>
      <c r="P132" s="38">
        <f t="shared" si="10"/>
        <v>0</v>
      </c>
      <c r="Q132" s="38">
        <f t="shared" si="11"/>
        <v>0</v>
      </c>
      <c r="R132" s="166">
        <f t="shared" si="12"/>
        <v>0</v>
      </c>
      <c r="S132" s="148"/>
      <c r="T132" s="38"/>
      <c r="U132" s="206">
        <f t="shared" si="13"/>
        <v>0</v>
      </c>
      <c r="V132" s="83"/>
      <c r="W132" s="38"/>
      <c r="X132" s="148"/>
      <c r="Y132" s="370">
        <f t="shared" si="14"/>
        <v>0</v>
      </c>
      <c r="Z132" s="160"/>
      <c r="AA132" s="35"/>
      <c r="AB132" s="148"/>
      <c r="AC132" s="168">
        <f t="shared" si="15"/>
        <v>0</v>
      </c>
      <c r="AD132" s="171">
        <f t="shared" si="16"/>
        <v>0</v>
      </c>
    </row>
    <row r="133" spans="1:30" x14ac:dyDescent="0.25">
      <c r="A133" s="65">
        <v>111</v>
      </c>
      <c r="B133" s="50" t="s">
        <v>96</v>
      </c>
      <c r="C133" s="57" t="s">
        <v>12</v>
      </c>
      <c r="D133" s="38"/>
      <c r="E133" s="38"/>
      <c r="F133" s="38"/>
      <c r="G133" s="38"/>
      <c r="H133" s="151"/>
      <c r="I133" s="352">
        <f t="shared" si="17"/>
        <v>0</v>
      </c>
      <c r="J133" s="38"/>
      <c r="K133" s="38"/>
      <c r="L133" s="151"/>
      <c r="M133" s="38"/>
      <c r="N133" s="151"/>
      <c r="O133" s="151"/>
      <c r="P133" s="38">
        <f t="shared" si="10"/>
        <v>0</v>
      </c>
      <c r="Q133" s="38">
        <f t="shared" si="11"/>
        <v>0</v>
      </c>
      <c r="R133" s="166">
        <f t="shared" si="12"/>
        <v>0</v>
      </c>
      <c r="S133" s="148"/>
      <c r="T133" s="38"/>
      <c r="U133" s="206">
        <f t="shared" si="13"/>
        <v>0</v>
      </c>
      <c r="V133" s="83"/>
      <c r="W133" s="38"/>
      <c r="X133" s="148"/>
      <c r="Y133" s="370">
        <f t="shared" si="14"/>
        <v>0</v>
      </c>
      <c r="Z133" s="160"/>
      <c r="AA133" s="35"/>
      <c r="AB133" s="148"/>
      <c r="AC133" s="168">
        <f t="shared" si="15"/>
        <v>0</v>
      </c>
      <c r="AD133" s="171">
        <f t="shared" si="16"/>
        <v>0</v>
      </c>
    </row>
    <row r="134" spans="1:30" x14ac:dyDescent="0.25">
      <c r="A134" s="65">
        <v>112</v>
      </c>
      <c r="B134" s="50" t="s">
        <v>97</v>
      </c>
      <c r="C134" s="57" t="s">
        <v>12</v>
      </c>
      <c r="D134" s="38"/>
      <c r="E134" s="38"/>
      <c r="F134" s="38"/>
      <c r="G134" s="38"/>
      <c r="H134" s="151"/>
      <c r="I134" s="352">
        <f t="shared" si="17"/>
        <v>0</v>
      </c>
      <c r="J134" s="38"/>
      <c r="K134" s="38"/>
      <c r="L134" s="151"/>
      <c r="M134" s="38"/>
      <c r="N134" s="151"/>
      <c r="O134" s="151"/>
      <c r="P134" s="38">
        <f t="shared" si="10"/>
        <v>0</v>
      </c>
      <c r="Q134" s="38">
        <f t="shared" si="11"/>
        <v>0</v>
      </c>
      <c r="R134" s="166">
        <f t="shared" si="12"/>
        <v>0</v>
      </c>
      <c r="S134" s="148"/>
      <c r="T134" s="38"/>
      <c r="U134" s="206">
        <f t="shared" si="13"/>
        <v>0</v>
      </c>
      <c r="V134" s="83"/>
      <c r="W134" s="38"/>
      <c r="X134" s="148"/>
      <c r="Y134" s="370">
        <f t="shared" si="14"/>
        <v>0</v>
      </c>
      <c r="Z134" s="160"/>
      <c r="AA134" s="35"/>
      <c r="AB134" s="148"/>
      <c r="AC134" s="168">
        <f t="shared" si="15"/>
        <v>0</v>
      </c>
      <c r="AD134" s="171">
        <f t="shared" si="16"/>
        <v>0</v>
      </c>
    </row>
    <row r="135" spans="1:30" x14ac:dyDescent="0.25">
      <c r="A135" s="65">
        <v>113</v>
      </c>
      <c r="B135" s="50" t="s">
        <v>98</v>
      </c>
      <c r="C135" s="57" t="s">
        <v>12</v>
      </c>
      <c r="D135" s="38"/>
      <c r="E135" s="38"/>
      <c r="F135" s="38"/>
      <c r="G135" s="38"/>
      <c r="H135" s="151"/>
      <c r="I135" s="352">
        <f t="shared" ref="I135:I148" si="18">(H135+G135+F135+E135+D135)*$I$5</f>
        <v>0</v>
      </c>
      <c r="J135" s="38"/>
      <c r="K135" s="38"/>
      <c r="L135" s="151"/>
      <c r="M135" s="38"/>
      <c r="N135" s="151"/>
      <c r="O135" s="151"/>
      <c r="P135" s="38">
        <f t="shared" si="10"/>
        <v>0</v>
      </c>
      <c r="Q135" s="38">
        <f t="shared" si="11"/>
        <v>0</v>
      </c>
      <c r="R135" s="166">
        <f t="shared" si="12"/>
        <v>0</v>
      </c>
      <c r="S135" s="148"/>
      <c r="T135" s="38"/>
      <c r="U135" s="206">
        <f t="shared" si="13"/>
        <v>0</v>
      </c>
      <c r="V135" s="83"/>
      <c r="W135" s="38"/>
      <c r="X135" s="148"/>
      <c r="Y135" s="370">
        <f t="shared" si="14"/>
        <v>0</v>
      </c>
      <c r="Z135" s="160"/>
      <c r="AA135" s="35"/>
      <c r="AB135" s="148"/>
      <c r="AC135" s="168">
        <f t="shared" si="15"/>
        <v>0</v>
      </c>
      <c r="AD135" s="171">
        <f t="shared" si="16"/>
        <v>0</v>
      </c>
    </row>
    <row r="136" spans="1:30" x14ac:dyDescent="0.25">
      <c r="A136" s="65">
        <v>114</v>
      </c>
      <c r="B136" s="50" t="s">
        <v>99</v>
      </c>
      <c r="C136" s="57" t="s">
        <v>12</v>
      </c>
      <c r="D136" s="38"/>
      <c r="E136" s="38"/>
      <c r="F136" s="38"/>
      <c r="G136" s="38"/>
      <c r="H136" s="151"/>
      <c r="I136" s="352">
        <f t="shared" si="18"/>
        <v>0</v>
      </c>
      <c r="J136" s="38"/>
      <c r="K136" s="38"/>
      <c r="L136" s="151"/>
      <c r="M136" s="38"/>
      <c r="N136" s="151"/>
      <c r="O136" s="151"/>
      <c r="P136" s="38">
        <f t="shared" ref="P136:P148" si="19">(J136+K136+L136+M136+N136)*$P$5</f>
        <v>0</v>
      </c>
      <c r="Q136" s="38">
        <f t="shared" ref="Q136:Q148" si="20">(J136+K136+L136+M136+O136+N136)*$Q$5</f>
        <v>0</v>
      </c>
      <c r="R136" s="166">
        <f t="shared" ref="R136:R148" si="21">P136+Q136</f>
        <v>0</v>
      </c>
      <c r="S136" s="148"/>
      <c r="T136" s="38"/>
      <c r="U136" s="206">
        <f t="shared" ref="U136:U148" si="22">(T136+S136)*$U$5</f>
        <v>0</v>
      </c>
      <c r="V136" s="83"/>
      <c r="W136" s="38"/>
      <c r="X136" s="148"/>
      <c r="Y136" s="370">
        <f t="shared" ref="Y136:Y148" si="23">(X136+W136+V136)*$Y$5</f>
        <v>0</v>
      </c>
      <c r="Z136" s="160"/>
      <c r="AA136" s="35"/>
      <c r="AB136" s="148"/>
      <c r="AC136" s="168">
        <f t="shared" ref="AC136:AC148" si="24">(AB136+AA136+Z136)*$AC$5</f>
        <v>0</v>
      </c>
      <c r="AD136" s="171">
        <f t="shared" ref="AD136:AD148" si="25">I136+R136+U136+Y136+AC136</f>
        <v>0</v>
      </c>
    </row>
    <row r="137" spans="1:30" x14ac:dyDescent="0.25">
      <c r="A137" s="45"/>
      <c r="B137" s="57" t="s">
        <v>100</v>
      </c>
      <c r="C137" s="35"/>
      <c r="D137" s="35"/>
      <c r="E137" s="38"/>
      <c r="F137" s="35"/>
      <c r="G137" s="35"/>
      <c r="H137" s="35"/>
      <c r="I137" s="352">
        <f t="shared" si="18"/>
        <v>0</v>
      </c>
      <c r="J137" s="35"/>
      <c r="K137" s="35"/>
      <c r="L137" s="38"/>
      <c r="M137" s="35"/>
      <c r="N137" s="35"/>
      <c r="O137" s="35"/>
      <c r="P137" s="38">
        <f t="shared" si="19"/>
        <v>0</v>
      </c>
      <c r="Q137" s="38">
        <f t="shared" si="20"/>
        <v>0</v>
      </c>
      <c r="R137" s="166">
        <f t="shared" si="21"/>
        <v>0</v>
      </c>
      <c r="S137" s="53"/>
      <c r="T137" s="35"/>
      <c r="U137" s="206">
        <f t="shared" si="22"/>
        <v>0</v>
      </c>
      <c r="V137" s="83"/>
      <c r="W137" s="38"/>
      <c r="X137" s="53"/>
      <c r="Y137" s="370">
        <f t="shared" si="23"/>
        <v>0</v>
      </c>
      <c r="Z137" s="158"/>
      <c r="AA137" s="35"/>
      <c r="AB137" s="53"/>
      <c r="AC137" s="168">
        <f t="shared" si="24"/>
        <v>0</v>
      </c>
      <c r="AD137" s="171">
        <f t="shared" si="25"/>
        <v>0</v>
      </c>
    </row>
    <row r="138" spans="1:30" x14ac:dyDescent="0.25">
      <c r="A138" s="428">
        <v>115</v>
      </c>
      <c r="B138" s="427" t="s">
        <v>299</v>
      </c>
      <c r="C138" s="426" t="s">
        <v>82</v>
      </c>
      <c r="D138" s="35"/>
      <c r="E138" s="38"/>
      <c r="F138" s="35"/>
      <c r="G138" s="35"/>
      <c r="H138" s="35"/>
      <c r="I138" s="352">
        <f t="shared" si="18"/>
        <v>0</v>
      </c>
      <c r="J138" s="35"/>
      <c r="K138" s="35"/>
      <c r="L138" s="38"/>
      <c r="M138" s="35"/>
      <c r="N138" s="35"/>
      <c r="O138" s="35"/>
      <c r="P138" s="38">
        <f t="shared" si="19"/>
        <v>0</v>
      </c>
      <c r="Q138" s="38">
        <f t="shared" si="20"/>
        <v>0</v>
      </c>
      <c r="R138" s="166">
        <f t="shared" si="21"/>
        <v>0</v>
      </c>
      <c r="S138" s="53"/>
      <c r="T138" s="35"/>
      <c r="U138" s="206"/>
      <c r="V138" s="83"/>
      <c r="W138" s="38"/>
      <c r="X138" s="53"/>
      <c r="Y138" s="370"/>
      <c r="Z138" s="158"/>
      <c r="AA138" s="35"/>
      <c r="AB138" s="53"/>
      <c r="AC138" s="168"/>
      <c r="AD138" s="171">
        <f t="shared" si="25"/>
        <v>0</v>
      </c>
    </row>
    <row r="139" spans="1:30" x14ac:dyDescent="0.25">
      <c r="A139" s="245">
        <v>116</v>
      </c>
      <c r="B139" s="261" t="s">
        <v>86</v>
      </c>
      <c r="C139" s="61" t="s">
        <v>12</v>
      </c>
      <c r="D139" s="35"/>
      <c r="E139" s="38"/>
      <c r="F139" s="35"/>
      <c r="G139" s="35"/>
      <c r="H139" s="35"/>
      <c r="I139" s="352">
        <f t="shared" si="18"/>
        <v>0</v>
      </c>
      <c r="J139" s="35"/>
      <c r="K139" s="35"/>
      <c r="L139" s="38"/>
      <c r="M139" s="35"/>
      <c r="N139" s="35"/>
      <c r="O139" s="35"/>
      <c r="P139" s="38">
        <f t="shared" si="19"/>
        <v>0</v>
      </c>
      <c r="Q139" s="38">
        <f t="shared" si="20"/>
        <v>0</v>
      </c>
      <c r="R139" s="166">
        <f t="shared" si="21"/>
        <v>0</v>
      </c>
      <c r="S139" s="35"/>
      <c r="T139" s="35"/>
      <c r="U139" s="206">
        <f t="shared" si="22"/>
        <v>0</v>
      </c>
      <c r="V139" s="18"/>
      <c r="W139" s="35"/>
      <c r="X139" s="35"/>
      <c r="Y139" s="370">
        <f t="shared" si="23"/>
        <v>0</v>
      </c>
      <c r="Z139" s="158"/>
      <c r="AA139" s="35"/>
      <c r="AB139" s="35"/>
      <c r="AC139" s="168">
        <f t="shared" si="24"/>
        <v>0</v>
      </c>
      <c r="AD139" s="171">
        <f t="shared" si="25"/>
        <v>0</v>
      </c>
    </row>
    <row r="140" spans="1:30" x14ac:dyDescent="0.25">
      <c r="A140" s="428">
        <v>117</v>
      </c>
      <c r="B140" s="262" t="s">
        <v>239</v>
      </c>
      <c r="C140" s="63" t="s">
        <v>82</v>
      </c>
      <c r="D140" s="35"/>
      <c r="E140" s="38"/>
      <c r="F140" s="35"/>
      <c r="G140" s="35"/>
      <c r="H140" s="35"/>
      <c r="I140" s="352">
        <f t="shared" si="18"/>
        <v>0</v>
      </c>
      <c r="J140" s="35"/>
      <c r="K140" s="35"/>
      <c r="L140" s="38"/>
      <c r="M140" s="35"/>
      <c r="N140" s="35"/>
      <c r="O140" s="35"/>
      <c r="P140" s="38">
        <f t="shared" si="19"/>
        <v>0</v>
      </c>
      <c r="Q140" s="38">
        <f t="shared" si="20"/>
        <v>0</v>
      </c>
      <c r="R140" s="166">
        <f t="shared" si="21"/>
        <v>0</v>
      </c>
      <c r="S140" s="35"/>
      <c r="T140" s="35"/>
      <c r="U140" s="206">
        <f t="shared" si="22"/>
        <v>0</v>
      </c>
      <c r="V140" s="18"/>
      <c r="W140" s="35"/>
      <c r="X140" s="35"/>
      <c r="Y140" s="370">
        <f t="shared" si="23"/>
        <v>0</v>
      </c>
      <c r="Z140" s="35"/>
      <c r="AA140" s="35"/>
      <c r="AB140" s="35"/>
      <c r="AC140" s="168">
        <f t="shared" si="24"/>
        <v>0</v>
      </c>
      <c r="AD140" s="171">
        <f t="shared" si="25"/>
        <v>0</v>
      </c>
    </row>
    <row r="141" spans="1:30" ht="18.75" customHeight="1" x14ac:dyDescent="0.25">
      <c r="A141" s="245">
        <v>118</v>
      </c>
      <c r="B141" s="261" t="s">
        <v>231</v>
      </c>
      <c r="C141" s="61" t="s">
        <v>12</v>
      </c>
      <c r="D141" s="35"/>
      <c r="E141" s="38"/>
      <c r="F141" s="35"/>
      <c r="G141" s="35"/>
      <c r="H141" s="35"/>
      <c r="I141" s="352">
        <f t="shared" si="18"/>
        <v>0</v>
      </c>
      <c r="J141" s="35"/>
      <c r="K141" s="35"/>
      <c r="L141" s="38"/>
      <c r="M141" s="35"/>
      <c r="N141" s="35"/>
      <c r="O141" s="35"/>
      <c r="P141" s="38">
        <f t="shared" si="19"/>
        <v>0</v>
      </c>
      <c r="Q141" s="38">
        <f t="shared" si="20"/>
        <v>0</v>
      </c>
      <c r="R141" s="166">
        <f t="shared" si="21"/>
        <v>0</v>
      </c>
      <c r="S141" s="35"/>
      <c r="T141" s="35"/>
      <c r="U141" s="206">
        <f t="shared" si="22"/>
        <v>0</v>
      </c>
      <c r="V141" s="18"/>
      <c r="W141" s="35"/>
      <c r="X141" s="35"/>
      <c r="Y141" s="370">
        <f t="shared" si="23"/>
        <v>0</v>
      </c>
      <c r="Z141" s="158"/>
      <c r="AA141" s="35"/>
      <c r="AB141" s="35"/>
      <c r="AC141" s="168">
        <f t="shared" si="24"/>
        <v>0</v>
      </c>
      <c r="AD141" s="171">
        <f t="shared" si="25"/>
        <v>0</v>
      </c>
    </row>
    <row r="142" spans="1:30" ht="15" customHeight="1" x14ac:dyDescent="0.25">
      <c r="A142" s="428">
        <v>119</v>
      </c>
      <c r="B142" s="261" t="s">
        <v>212</v>
      </c>
      <c r="C142" s="61" t="s">
        <v>12</v>
      </c>
      <c r="D142" s="35"/>
      <c r="E142" s="38"/>
      <c r="F142" s="35"/>
      <c r="G142" s="35"/>
      <c r="H142" s="35"/>
      <c r="I142" s="352">
        <f t="shared" si="18"/>
        <v>0</v>
      </c>
      <c r="J142" s="35"/>
      <c r="K142" s="35"/>
      <c r="L142" s="38"/>
      <c r="M142" s="35"/>
      <c r="N142" s="35"/>
      <c r="O142" s="35"/>
      <c r="P142" s="38">
        <f t="shared" si="19"/>
        <v>0</v>
      </c>
      <c r="Q142" s="38">
        <f t="shared" si="20"/>
        <v>0</v>
      </c>
      <c r="R142" s="166">
        <f t="shared" si="21"/>
        <v>0</v>
      </c>
      <c r="S142" s="35"/>
      <c r="T142" s="35"/>
      <c r="U142" s="206">
        <f t="shared" si="22"/>
        <v>0</v>
      </c>
      <c r="V142" s="18"/>
      <c r="W142" s="35"/>
      <c r="X142" s="35"/>
      <c r="Y142" s="370">
        <f t="shared" si="23"/>
        <v>0</v>
      </c>
      <c r="Z142" s="158"/>
      <c r="AA142" s="35"/>
      <c r="AB142" s="35"/>
      <c r="AC142" s="168">
        <f t="shared" si="24"/>
        <v>0</v>
      </c>
      <c r="AD142" s="171">
        <f t="shared" si="25"/>
        <v>0</v>
      </c>
    </row>
    <row r="143" spans="1:30" x14ac:dyDescent="0.25">
      <c r="A143" s="245">
        <v>120</v>
      </c>
      <c r="B143" s="22" t="s">
        <v>19</v>
      </c>
      <c r="C143" s="23" t="s">
        <v>12</v>
      </c>
      <c r="D143" s="35"/>
      <c r="E143" s="38"/>
      <c r="F143" s="35"/>
      <c r="G143" s="35"/>
      <c r="H143" s="35"/>
      <c r="I143" s="352">
        <f t="shared" si="18"/>
        <v>0</v>
      </c>
      <c r="J143" s="35"/>
      <c r="K143" s="35"/>
      <c r="L143" s="38"/>
      <c r="M143" s="35"/>
      <c r="N143" s="35"/>
      <c r="O143" s="35"/>
      <c r="P143" s="38">
        <f t="shared" si="19"/>
        <v>0</v>
      </c>
      <c r="Q143" s="38">
        <f t="shared" si="20"/>
        <v>0</v>
      </c>
      <c r="R143" s="166">
        <f t="shared" si="21"/>
        <v>0</v>
      </c>
      <c r="S143" s="35"/>
      <c r="T143" s="35"/>
      <c r="U143" s="206">
        <f t="shared" si="22"/>
        <v>0</v>
      </c>
      <c r="V143" s="18"/>
      <c r="W143" s="36"/>
      <c r="X143" s="35"/>
      <c r="Y143" s="370">
        <f t="shared" si="23"/>
        <v>0</v>
      </c>
      <c r="Z143" s="158"/>
      <c r="AA143" s="35"/>
      <c r="AB143" s="35"/>
      <c r="AC143" s="168">
        <f t="shared" si="24"/>
        <v>0</v>
      </c>
      <c r="AD143" s="171">
        <f t="shared" si="25"/>
        <v>0</v>
      </c>
    </row>
    <row r="144" spans="1:30" ht="22.5" x14ac:dyDescent="0.25">
      <c r="A144" s="428">
        <v>121</v>
      </c>
      <c r="B144" s="261" t="s">
        <v>233</v>
      </c>
      <c r="C144" s="61" t="s">
        <v>82</v>
      </c>
      <c r="D144" s="35"/>
      <c r="E144" s="38"/>
      <c r="F144" s="35"/>
      <c r="G144" s="35"/>
      <c r="H144" s="35"/>
      <c r="I144" s="352">
        <f t="shared" si="18"/>
        <v>0</v>
      </c>
      <c r="J144" s="35"/>
      <c r="K144" s="35"/>
      <c r="L144" s="38"/>
      <c r="M144" s="35"/>
      <c r="N144" s="35"/>
      <c r="O144" s="35"/>
      <c r="P144" s="38">
        <f t="shared" si="19"/>
        <v>0</v>
      </c>
      <c r="Q144" s="38">
        <f t="shared" si="20"/>
        <v>0</v>
      </c>
      <c r="R144" s="166">
        <f t="shared" si="21"/>
        <v>0</v>
      </c>
      <c r="S144" s="35"/>
      <c r="T144" s="35"/>
      <c r="U144" s="206">
        <f t="shared" si="22"/>
        <v>0</v>
      </c>
      <c r="V144" s="18"/>
      <c r="W144" s="36"/>
      <c r="X144" s="35"/>
      <c r="Y144" s="370">
        <f t="shared" si="23"/>
        <v>0</v>
      </c>
      <c r="Z144" s="158"/>
      <c r="AA144" s="35"/>
      <c r="AB144" s="35"/>
      <c r="AC144" s="168">
        <f t="shared" si="24"/>
        <v>0</v>
      </c>
      <c r="AD144" s="171">
        <f t="shared" si="25"/>
        <v>0</v>
      </c>
    </row>
    <row r="145" spans="1:30" x14ac:dyDescent="0.25">
      <c r="A145" s="245">
        <v>122</v>
      </c>
      <c r="B145" s="261" t="s">
        <v>234</v>
      </c>
      <c r="C145" s="61" t="s">
        <v>82</v>
      </c>
      <c r="D145" s="35"/>
      <c r="E145" s="38"/>
      <c r="F145" s="35"/>
      <c r="G145" s="35"/>
      <c r="H145" s="35"/>
      <c r="I145" s="352">
        <f t="shared" si="18"/>
        <v>0</v>
      </c>
      <c r="J145" s="35"/>
      <c r="K145" s="38"/>
      <c r="L145" s="38"/>
      <c r="M145" s="35"/>
      <c r="N145" s="35"/>
      <c r="O145" s="35"/>
      <c r="P145" s="38">
        <f t="shared" si="19"/>
        <v>0</v>
      </c>
      <c r="Q145" s="38">
        <f t="shared" si="20"/>
        <v>0</v>
      </c>
      <c r="R145" s="166">
        <f t="shared" si="21"/>
        <v>0</v>
      </c>
      <c r="S145" s="35"/>
      <c r="T145" s="35"/>
      <c r="U145" s="206">
        <f t="shared" si="22"/>
        <v>0</v>
      </c>
      <c r="V145" s="18"/>
      <c r="W145" s="35"/>
      <c r="X145" s="35"/>
      <c r="Y145" s="370">
        <f t="shared" si="23"/>
        <v>0</v>
      </c>
      <c r="Z145" s="158"/>
      <c r="AA145" s="35"/>
      <c r="AB145" s="35"/>
      <c r="AC145" s="168">
        <f t="shared" si="24"/>
        <v>0</v>
      </c>
      <c r="AD145" s="171">
        <f t="shared" si="25"/>
        <v>0</v>
      </c>
    </row>
    <row r="146" spans="1:30" x14ac:dyDescent="0.25">
      <c r="A146" s="428">
        <v>123</v>
      </c>
      <c r="B146" s="261" t="s">
        <v>241</v>
      </c>
      <c r="C146" s="61" t="s">
        <v>82</v>
      </c>
      <c r="D146" s="35"/>
      <c r="E146" s="38"/>
      <c r="F146" s="35"/>
      <c r="G146" s="35"/>
      <c r="H146" s="35"/>
      <c r="I146" s="352">
        <f t="shared" si="18"/>
        <v>0</v>
      </c>
      <c r="J146" s="35"/>
      <c r="K146" s="38"/>
      <c r="L146" s="38"/>
      <c r="M146" s="35"/>
      <c r="N146" s="35"/>
      <c r="O146" s="35"/>
      <c r="P146" s="38">
        <f t="shared" si="19"/>
        <v>0</v>
      </c>
      <c r="Q146" s="38">
        <f t="shared" si="20"/>
        <v>0</v>
      </c>
      <c r="R146" s="166">
        <f t="shared" si="21"/>
        <v>0</v>
      </c>
      <c r="S146" s="35"/>
      <c r="T146" s="35"/>
      <c r="U146" s="206">
        <f t="shared" si="22"/>
        <v>0</v>
      </c>
      <c r="V146" s="18"/>
      <c r="W146" s="35"/>
      <c r="X146" s="35"/>
      <c r="Y146" s="370">
        <f t="shared" si="23"/>
        <v>0</v>
      </c>
      <c r="Z146" s="158"/>
      <c r="AA146" s="35"/>
      <c r="AB146" s="35"/>
      <c r="AC146" s="168">
        <f t="shared" si="24"/>
        <v>0</v>
      </c>
      <c r="AD146" s="171">
        <f t="shared" si="25"/>
        <v>0</v>
      </c>
    </row>
    <row r="147" spans="1:30" ht="22.5" x14ac:dyDescent="0.25">
      <c r="A147" s="245">
        <v>124</v>
      </c>
      <c r="B147" s="261" t="s">
        <v>235</v>
      </c>
      <c r="C147" s="61" t="s">
        <v>82</v>
      </c>
      <c r="D147" s="35"/>
      <c r="E147" s="38"/>
      <c r="F147" s="35"/>
      <c r="G147" s="35"/>
      <c r="H147" s="35"/>
      <c r="I147" s="352">
        <f t="shared" si="18"/>
        <v>0</v>
      </c>
      <c r="J147" s="35"/>
      <c r="K147" s="38"/>
      <c r="L147" s="38"/>
      <c r="M147" s="35"/>
      <c r="N147" s="35"/>
      <c r="O147" s="35"/>
      <c r="P147" s="38">
        <f t="shared" si="19"/>
        <v>0</v>
      </c>
      <c r="Q147" s="38">
        <f t="shared" si="20"/>
        <v>0</v>
      </c>
      <c r="R147" s="166">
        <f t="shared" si="21"/>
        <v>0</v>
      </c>
      <c r="S147" s="35"/>
      <c r="T147" s="35"/>
      <c r="U147" s="206">
        <f t="shared" si="22"/>
        <v>0</v>
      </c>
      <c r="V147" s="18"/>
      <c r="W147" s="35"/>
      <c r="X147" s="35"/>
      <c r="Y147" s="370">
        <f t="shared" si="23"/>
        <v>0</v>
      </c>
      <c r="Z147" s="158"/>
      <c r="AA147" s="35"/>
      <c r="AB147" s="35"/>
      <c r="AC147" s="168">
        <f t="shared" si="24"/>
        <v>0</v>
      </c>
      <c r="AD147" s="171">
        <f t="shared" si="25"/>
        <v>0</v>
      </c>
    </row>
    <row r="148" spans="1:30" ht="17.25" customHeight="1" x14ac:dyDescent="0.25">
      <c r="A148" s="428">
        <v>125</v>
      </c>
      <c r="B148" s="261" t="s">
        <v>211</v>
      </c>
      <c r="C148" s="61" t="s">
        <v>82</v>
      </c>
      <c r="D148" s="35"/>
      <c r="E148" s="38"/>
      <c r="F148" s="35"/>
      <c r="G148" s="35"/>
      <c r="H148" s="35"/>
      <c r="I148" s="352">
        <f t="shared" si="18"/>
        <v>0</v>
      </c>
      <c r="J148" s="35"/>
      <c r="K148" s="38"/>
      <c r="L148" s="38"/>
      <c r="M148" s="35"/>
      <c r="N148" s="35"/>
      <c r="O148" s="35"/>
      <c r="P148" s="38">
        <f t="shared" si="19"/>
        <v>0</v>
      </c>
      <c r="Q148" s="38">
        <f t="shared" si="20"/>
        <v>0</v>
      </c>
      <c r="R148" s="166">
        <f t="shared" si="21"/>
        <v>0</v>
      </c>
      <c r="S148" s="35"/>
      <c r="T148" s="35"/>
      <c r="U148" s="206">
        <f t="shared" si="22"/>
        <v>0</v>
      </c>
      <c r="V148" s="18"/>
      <c r="W148" s="35"/>
      <c r="X148" s="35"/>
      <c r="Y148" s="370">
        <f t="shared" si="23"/>
        <v>0</v>
      </c>
      <c r="Z148" s="158"/>
      <c r="AA148" s="35"/>
      <c r="AB148" s="35"/>
      <c r="AC148" s="168">
        <f t="shared" si="24"/>
        <v>0</v>
      </c>
      <c r="AD148" s="171">
        <f t="shared" si="25"/>
        <v>0</v>
      </c>
    </row>
  </sheetData>
  <mergeCells count="17">
    <mergeCell ref="AA3:AA4"/>
    <mergeCell ref="AB3:AB4"/>
    <mergeCell ref="A1:AD1"/>
    <mergeCell ref="I2:I4"/>
    <mergeCell ref="D2:H2"/>
    <mergeCell ref="AD2:AD4"/>
    <mergeCell ref="AC2:AC4"/>
    <mergeCell ref="Z2:AB2"/>
    <mergeCell ref="S2:T2"/>
    <mergeCell ref="J2:O2"/>
    <mergeCell ref="R2:R4"/>
    <mergeCell ref="Y2:Y4"/>
    <mergeCell ref="U2:U4"/>
    <mergeCell ref="V2:X2"/>
    <mergeCell ref="Q2:Q4"/>
    <mergeCell ref="P2:P4"/>
    <mergeCell ref="Z3:Z4"/>
  </mergeCells>
  <pageMargins left="0" right="0" top="0" bottom="0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Пн День 1 Нед 1</vt:lpstr>
      <vt:lpstr>Вт День 2 Нед 1</vt:lpstr>
      <vt:lpstr>Ср День 3 Нед 1</vt:lpstr>
      <vt:lpstr>Чт День 4 Нед 1</vt:lpstr>
      <vt:lpstr>Пт День 5 Нед 1</vt:lpstr>
      <vt:lpstr>Сб День 6 Нед 1</vt:lpstr>
      <vt:lpstr>Итого за 1 нед</vt:lpstr>
      <vt:lpstr>Пн 1 день нед 2</vt:lpstr>
      <vt:lpstr>Вт День 2 Нед 2</vt:lpstr>
      <vt:lpstr>Ср День 3 Нед 2</vt:lpstr>
      <vt:lpstr>Чт День 4 Нед 2</vt:lpstr>
      <vt:lpstr>Пт День 5 Нед 2</vt:lpstr>
      <vt:lpstr>Сб День 6 Нед 2</vt:lpstr>
      <vt:lpstr>Итого 6 дней 2 нед</vt:lpstr>
      <vt:lpstr>Итого за 12 дней</vt:lpstr>
      <vt:lpstr>а5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2023-12-13T11:35:53Z</dcterms:modified>
</cp:coreProperties>
</file>